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D:\JLQ\dropbox\Dropbox\CR Centre\2023\"/>
    </mc:Choice>
  </mc:AlternateContent>
  <xr:revisionPtr revIDLastSave="0" documentId="13_ncr:8001_{53F5D083-6C99-4FA0-9275-EA02FECBD83C}" xr6:coauthVersionLast="36" xr6:coauthVersionMax="36" xr10:uidLastSave="{00000000-0000-0000-0000-000000000000}"/>
  <workbookProtection workbookPassword="DDC9" lockStructure="1"/>
  <bookViews>
    <workbookView xWindow="0" yWindow="0" windowWidth="24000" windowHeight="9405" activeTab="2" xr2:uid="{00000000-000D-0000-FFFF-FFFF00000000}"/>
  </bookViews>
  <sheets>
    <sheet name="Liste" sheetId="3" r:id="rId1"/>
    <sheet name="Calculs" sheetId="1" r:id="rId2"/>
    <sheet name="IMPR" sheetId="2" r:id="rId3"/>
    <sheet name="Ajust" sheetId="4" r:id="rId4"/>
    <sheet name="Manche 1" sheetId="5" r:id="rId5"/>
    <sheet name="Manche 2" sheetId="6" r:id="rId6"/>
    <sheet name="Manche 3" sheetId="7" r:id="rId7"/>
  </sheets>
  <definedNames>
    <definedName name="_xlnm.Print_Area" localSheetId="1">Calculs!$A$2:$P$27</definedName>
    <definedName name="_xlnm.Print_Area" localSheetId="4">'Manche 1'!$A$1:$I$30</definedName>
    <definedName name="_xlnm.Print_Area" localSheetId="5">'Manche 2'!$A$1:$I$30</definedName>
    <definedName name="_xlnm.Print_Area" localSheetId="6">'Manche 3'!$A$1:$I$30</definedName>
  </definedNames>
  <calcPr calcId="191029"/>
</workbook>
</file>

<file path=xl/calcChain.xml><?xml version="1.0" encoding="utf-8"?>
<calcChain xmlns="http://schemas.openxmlformats.org/spreadsheetml/2006/main">
  <c r="P21" i="2" l="1"/>
  <c r="P17" i="2"/>
  <c r="P18" i="2"/>
  <c r="P27" i="2"/>
  <c r="P16" i="2"/>
  <c r="P30" i="2"/>
  <c r="P11" i="2"/>
  <c r="P20" i="2"/>
  <c r="P23" i="2"/>
  <c r="P24" i="2"/>
  <c r="P22" i="2"/>
  <c r="P29" i="2"/>
  <c r="P19" i="2"/>
  <c r="P15" i="2"/>
  <c r="P12" i="2"/>
  <c r="P26" i="2"/>
  <c r="P14" i="2"/>
  <c r="P28" i="2"/>
  <c r="P25" i="2"/>
  <c r="P31" i="2"/>
  <c r="N21" i="2"/>
  <c r="N17" i="2"/>
  <c r="N18" i="2"/>
  <c r="N27" i="2"/>
  <c r="N16" i="2"/>
  <c r="N30" i="2"/>
  <c r="N11" i="2"/>
  <c r="N20" i="2"/>
  <c r="N23" i="2"/>
  <c r="N24" i="2"/>
  <c r="N22" i="2"/>
  <c r="N29" i="2"/>
  <c r="N19" i="2"/>
  <c r="N15" i="2"/>
  <c r="N12" i="2"/>
  <c r="N26" i="2"/>
  <c r="N14" i="2"/>
  <c r="N28" i="2"/>
  <c r="N25" i="2"/>
  <c r="N31" i="2"/>
  <c r="N13" i="2"/>
  <c r="P13" i="2"/>
  <c r="F23" i="3" l="1"/>
  <c r="C30" i="4"/>
  <c r="O9" i="1"/>
  <c r="O15" i="1"/>
  <c r="O7" i="1"/>
  <c r="O5" i="1"/>
  <c r="O6" i="1"/>
  <c r="O12" i="1"/>
  <c r="O10" i="1"/>
  <c r="O4" i="1"/>
  <c r="O11" i="1"/>
  <c r="O23" i="1"/>
  <c r="O17" i="1"/>
  <c r="O21" i="1"/>
  <c r="O20" i="1"/>
  <c r="E5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B5" i="3"/>
  <c r="B4" i="3"/>
  <c r="O16" i="1"/>
  <c r="O19" i="1"/>
  <c r="M25" i="1"/>
  <c r="N25" i="1"/>
  <c r="D2" i="4"/>
  <c r="V4" i="1"/>
  <c r="W4" i="1"/>
  <c r="X4" i="1"/>
  <c r="V5" i="1"/>
  <c r="W5" i="1"/>
  <c r="X5" i="1"/>
  <c r="V6" i="1"/>
  <c r="W6" i="1"/>
  <c r="X6" i="1"/>
  <c r="A30" i="4"/>
  <c r="B30" i="4"/>
  <c r="F12" i="3"/>
  <c r="F13" i="3"/>
  <c r="F14" i="3"/>
  <c r="F15" i="3"/>
  <c r="F16" i="3"/>
  <c r="F17" i="3"/>
  <c r="F18" i="3"/>
  <c r="F19" i="3"/>
  <c r="F20" i="3"/>
  <c r="F21" i="3"/>
  <c r="F22" i="3"/>
  <c r="F24" i="3"/>
  <c r="F25" i="3"/>
  <c r="J30" i="4"/>
  <c r="F26" i="3"/>
  <c r="F27" i="3"/>
  <c r="F28" i="3"/>
  <c r="F29" i="3"/>
  <c r="F30" i="3"/>
  <c r="F31" i="3"/>
  <c r="N18" i="1"/>
  <c r="M18" i="1"/>
  <c r="F11" i="3"/>
  <c r="M8" i="1"/>
  <c r="M5" i="1"/>
  <c r="M16" i="1"/>
  <c r="M15" i="1"/>
  <c r="M19" i="1"/>
  <c r="M6" i="1"/>
  <c r="M9" i="1"/>
  <c r="M23" i="1"/>
  <c r="M24" i="1"/>
  <c r="M21" i="1"/>
  <c r="M7" i="1"/>
  <c r="M17" i="1"/>
  <c r="M11" i="1"/>
  <c r="M20" i="1"/>
  <c r="M12" i="1"/>
  <c r="M10" i="1"/>
  <c r="M22" i="1"/>
  <c r="M14" i="1"/>
  <c r="M4" i="1"/>
  <c r="M13" i="1"/>
  <c r="J26" i="1"/>
  <c r="J27" i="1" s="1"/>
  <c r="G26" i="1"/>
  <c r="G27" i="1"/>
  <c r="D26" i="1"/>
  <c r="D27" i="1" s="1"/>
  <c r="N33" i="2"/>
  <c r="N34" i="2" s="1"/>
  <c r="K33" i="2"/>
  <c r="K34" i="2" s="1"/>
  <c r="I33" i="2"/>
  <c r="I34" i="2" s="1"/>
  <c r="G33" i="2"/>
  <c r="G34" i="2" s="1"/>
  <c r="N4" i="1"/>
  <c r="N11" i="1"/>
  <c r="N20" i="1"/>
  <c r="N12" i="1"/>
  <c r="N9" i="1"/>
  <c r="N23" i="1"/>
  <c r="N24" i="1"/>
  <c r="N13" i="1"/>
  <c r="N8" i="1"/>
  <c r="N5" i="1"/>
  <c r="N16" i="1"/>
  <c r="N15" i="1"/>
  <c r="N19" i="1"/>
  <c r="N6" i="1"/>
  <c r="N21" i="1"/>
  <c r="N7" i="1"/>
  <c r="N17" i="1"/>
  <c r="N10" i="1"/>
  <c r="N22" i="1"/>
  <c r="N14" i="1"/>
  <c r="O14" i="1"/>
  <c r="O8" i="1"/>
  <c r="O24" i="1"/>
  <c r="O22" i="1"/>
  <c r="O13" i="1"/>
  <c r="O18" i="1"/>
  <c r="B2" i="3"/>
  <c r="B3" i="3"/>
  <c r="B1" i="3"/>
  <c r="M26" i="1" l="1"/>
  <c r="M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ROJAS</author>
  </authors>
  <commentList>
    <comment ref="E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ROJAS:</t>
        </r>
        <r>
          <rPr>
            <sz val="9"/>
            <color indexed="81"/>
            <rFont val="Tahoma"/>
            <family val="2"/>
          </rPr>
          <t xml:space="preserve">
Si = 0 ==&gt; OK
Si = 1 ==&gt; Avertissement
Si = 2 ==&gt; Verrou Envoi</t>
        </r>
      </text>
    </comment>
    <comment ref="E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ROJAS:</t>
        </r>
        <r>
          <rPr>
            <sz val="9"/>
            <color indexed="81"/>
            <rFont val="Tahoma"/>
            <family val="2"/>
          </rPr>
          <t xml:space="preserve">
Nombre de pêcheurs par secteur</t>
        </r>
      </text>
    </comment>
    <comment ref="E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ROJAS:</t>
        </r>
        <r>
          <rPr>
            <sz val="9"/>
            <color indexed="81"/>
            <rFont val="Tahoma"/>
            <family val="2"/>
          </rPr>
          <t xml:space="preserve">
Nombre total 
de pêcheurs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ROJAS</author>
  </authors>
  <commentList>
    <comment ref="Q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FFPSed:
M = Montant
R = Restant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 = Descendant
A = Autre</t>
        </r>
      </text>
    </comment>
  </commentList>
</comments>
</file>

<file path=xl/sharedStrings.xml><?xml version="1.0" encoding="utf-8"?>
<sst xmlns="http://schemas.openxmlformats.org/spreadsheetml/2006/main" count="772" uniqueCount="117">
  <si>
    <t>Nom et Prénom</t>
  </si>
  <si>
    <t>Poids</t>
  </si>
  <si>
    <t>Clt</t>
  </si>
  <si>
    <t>Poids Total</t>
  </si>
  <si>
    <t>Total</t>
  </si>
  <si>
    <t>Meilleure</t>
  </si>
  <si>
    <t>Manche</t>
  </si>
  <si>
    <t>Points</t>
  </si>
  <si>
    <t>Général</t>
  </si>
  <si>
    <t>A</t>
  </si>
  <si>
    <t>Moyenne Par Pêcheur</t>
  </si>
  <si>
    <t>CLT</t>
  </si>
  <si>
    <t>MANCHE 1</t>
  </si>
  <si>
    <t>MANCHE 2</t>
  </si>
  <si>
    <t>MANCHE 3</t>
  </si>
  <si>
    <t>T</t>
  </si>
  <si>
    <t>O</t>
  </si>
  <si>
    <t>S</t>
  </si>
  <si>
    <t>Poids Total ( en Kg )</t>
  </si>
  <si>
    <t>CD</t>
  </si>
  <si>
    <t>GRILLE</t>
  </si>
  <si>
    <t>1 ère Manche</t>
  </si>
  <si>
    <t>2 ème Manche</t>
  </si>
  <si>
    <t>3 ème Manche</t>
  </si>
  <si>
    <t>TOS</t>
  </si>
  <si>
    <t>Nom &amp; Prénom</t>
  </si>
  <si>
    <t>LISTE DES PÊCHEURS</t>
  </si>
  <si>
    <t>GESTION DES ERREURS</t>
  </si>
  <si>
    <t>Nombre de X</t>
  </si>
  <si>
    <t>Nombre de Y</t>
  </si>
  <si>
    <t>Nombre de Z</t>
  </si>
  <si>
    <t>FÉDÉRATION FRANÇAISE DES PÊCHES SPORTIVES</t>
  </si>
  <si>
    <t>Nb Pêcheurs</t>
  </si>
  <si>
    <t>X01</t>
  </si>
  <si>
    <t>Z06</t>
  </si>
  <si>
    <t>X02</t>
  </si>
  <si>
    <t>X03</t>
  </si>
  <si>
    <t>X04</t>
  </si>
  <si>
    <t>X05</t>
  </si>
  <si>
    <t>X06</t>
  </si>
  <si>
    <t>Z01</t>
  </si>
  <si>
    <t>X07</t>
  </si>
  <si>
    <t>Y02</t>
  </si>
  <si>
    <t>Y03</t>
  </si>
  <si>
    <t>Z04</t>
  </si>
  <si>
    <t>Z05</t>
  </si>
  <si>
    <t>Y07</t>
  </si>
  <si>
    <t>Z07</t>
  </si>
  <si>
    <t>Y05</t>
  </si>
  <si>
    <t>Y01</t>
  </si>
  <si>
    <t>Y04</t>
  </si>
  <si>
    <t>Y06</t>
  </si>
  <si>
    <t>Z02</t>
  </si>
  <si>
    <t>Z03</t>
  </si>
  <si>
    <t>ABSENTS</t>
  </si>
  <si>
    <t>Nb Forfaits</t>
  </si>
  <si>
    <t>GRILLE TOS APPLIQUÉE</t>
  </si>
  <si>
    <t>GRILLE TOS RECALCUL</t>
  </si>
  <si>
    <t>GRILLE FFPS Eau Douce</t>
  </si>
  <si>
    <t/>
  </si>
  <si>
    <t>X</t>
  </si>
  <si>
    <t>Y</t>
  </si>
  <si>
    <t>Z</t>
  </si>
  <si>
    <t>XX</t>
  </si>
  <si>
    <t>YY</t>
  </si>
  <si>
    <t>ZZ</t>
  </si>
  <si>
    <t>XXX</t>
  </si>
  <si>
    <t>YYY</t>
  </si>
  <si>
    <t>ZZZ</t>
  </si>
  <si>
    <t>Eau Douce</t>
  </si>
  <si>
    <t>Statut</t>
  </si>
  <si>
    <t>Manche 1  ---  Secteur X</t>
  </si>
  <si>
    <t>Tirage</t>
  </si>
  <si>
    <t>Pesée 1</t>
  </si>
  <si>
    <t xml:space="preserve">Pesée 2 </t>
  </si>
  <si>
    <t>Pesée 3</t>
  </si>
  <si>
    <t xml:space="preserve">Pesée 4 </t>
  </si>
  <si>
    <t>Signature</t>
  </si>
  <si>
    <t>Manche 1  ---  Secteur Y</t>
  </si>
  <si>
    <t>Manche 1  ---  Secteur Z</t>
  </si>
  <si>
    <t>Manche 2  ---  Secteur X</t>
  </si>
  <si>
    <t>Manche 2  ---  Secteur Y</t>
  </si>
  <si>
    <t>Manche 2  ---  Secteur Z</t>
  </si>
  <si>
    <t>Manche 3  ---  Secteur X</t>
  </si>
  <si>
    <t>Manche 3  ---  Secteur Y</t>
  </si>
  <si>
    <t>Manche 3  ---  Secteur Z</t>
  </si>
  <si>
    <t>Nom &amp; Prénon</t>
  </si>
  <si>
    <t>BEAUCLAIR Gilles</t>
  </si>
  <si>
    <t>01</t>
  </si>
  <si>
    <t>GREUILLET Christophe</t>
  </si>
  <si>
    <t>POINSIGNON Tony</t>
  </si>
  <si>
    <t>COLOMBET Thierry</t>
  </si>
  <si>
    <t>FOURNIER Sylvain</t>
  </si>
  <si>
    <t>DARDENNE Christophe</t>
  </si>
  <si>
    <t>BOULANGER Jeremy</t>
  </si>
  <si>
    <t>TAMISIER Lucas</t>
  </si>
  <si>
    <t>HYDRA Nacshradine</t>
  </si>
  <si>
    <t>CARRE Johann</t>
  </si>
  <si>
    <t>CHAMPIN Gäel</t>
  </si>
  <si>
    <t>GOUBERT Jérôme</t>
  </si>
  <si>
    <t>NAWROT Georges</t>
  </si>
  <si>
    <t>HAUTEKEETE Michel</t>
  </si>
  <si>
    <t>CHEMINAIS Thierry</t>
  </si>
  <si>
    <t>PERCHERON Thomas</t>
  </si>
  <si>
    <t>RITZMANN Wilfried</t>
  </si>
  <si>
    <t>MISSERI Jean-Pierre</t>
  </si>
  <si>
    <t>CHAVOUET Jean-Michel</t>
  </si>
  <si>
    <t>MISSERI Dominique</t>
  </si>
  <si>
    <t>ABS</t>
  </si>
  <si>
    <t>CHAMPIONNAT NATIONAL  N2 CARPE AU COUP</t>
  </si>
  <si>
    <t>DOUY les 14-15-16 juillet</t>
  </si>
  <si>
    <t>2023</t>
  </si>
  <si>
    <t>B</t>
  </si>
  <si>
    <t>C</t>
  </si>
  <si>
    <t>M</t>
  </si>
  <si>
    <t>R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</si>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</sst>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u/>
      <sz val="10"/>
      <color theme="3" tint="-0.499984740745262"/>
      <name val="Arial"/>
      <family val="2"/>
    </font>
    <font>
      <b/>
      <sz val="9"/>
      <color rgb="FF1505E7"/>
      <name val="Arial"/>
      <family val="2"/>
    </font>
    <font>
      <b/>
      <sz val="10"/>
      <color rgb="FF0070C0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9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7" fillId="0" borderId="0"/>
  </cellStyleXfs>
  <cellXfs count="261">
    <xf numFmtId="0" fontId="0" fillId="0" borderId="0" xfId="0"/>
    <xf numFmtId="0" fontId="1" fillId="0" borderId="0" xfId="0" applyFont="1" applyFill="1"/>
    <xf numFmtId="1" fontId="1" fillId="0" borderId="0" xfId="0" applyNumberFormat="1" applyFont="1" applyFill="1"/>
    <xf numFmtId="0" fontId="1" fillId="0" borderId="0" xfId="0" applyFont="1" applyFill="1" applyBorder="1"/>
    <xf numFmtId="0" fontId="2" fillId="0" borderId="0" xfId="0" applyFont="1" applyFill="1"/>
    <xf numFmtId="1" fontId="2" fillId="0" borderId="1" xfId="0" applyNumberFormat="1" applyFont="1" applyFill="1" applyBorder="1" applyAlignment="1">
      <alignment horizontal="centerContinuous"/>
    </xf>
    <xf numFmtId="1" fontId="2" fillId="0" borderId="2" xfId="0" applyNumberFormat="1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0" xfId="0" applyFont="1" applyFill="1" applyBorder="1"/>
    <xf numFmtId="1" fontId="2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/>
    <xf numFmtId="1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3" fillId="0" borderId="14" xfId="0" applyNumberFormat="1" applyFont="1" applyFill="1" applyBorder="1"/>
    <xf numFmtId="1" fontId="3" fillId="0" borderId="15" xfId="0" applyNumberFormat="1" applyFont="1" applyFill="1" applyBorder="1"/>
    <xf numFmtId="0" fontId="2" fillId="0" borderId="16" xfId="0" applyFont="1" applyFill="1" applyBorder="1" applyAlignment="1">
      <alignment horizontal="centerContinuous"/>
    </xf>
    <xf numFmtId="0" fontId="2" fillId="0" borderId="17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2" fontId="1" fillId="0" borderId="0" xfId="0" applyNumberFormat="1" applyFont="1" applyFill="1"/>
    <xf numFmtId="1" fontId="2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/>
    <xf numFmtId="1" fontId="2" fillId="0" borderId="2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Continuous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3" fillId="0" borderId="0" xfId="0" applyFont="1" applyFill="1"/>
    <xf numFmtId="1" fontId="3" fillId="0" borderId="25" xfId="0" applyNumberFormat="1" applyFont="1" applyFill="1" applyBorder="1"/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Continuous" vertical="center"/>
    </xf>
    <xf numFmtId="0" fontId="2" fillId="0" borderId="7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22" xfId="0" applyFont="1" applyFill="1" applyBorder="1" applyAlignment="1">
      <alignment horizontal="centerContinuous"/>
    </xf>
    <xf numFmtId="1" fontId="1" fillId="0" borderId="0" xfId="0" applyNumberFormat="1" applyFont="1" applyFill="1" applyBorder="1"/>
    <xf numFmtId="49" fontId="0" fillId="0" borderId="0" xfId="0" applyNumberFormat="1"/>
    <xf numFmtId="0" fontId="0" fillId="0" borderId="0" xfId="0" applyAlignment="1">
      <alignment horizontal="centerContinuous"/>
    </xf>
    <xf numFmtId="0" fontId="2" fillId="0" borderId="10" xfId="0" applyFont="1" applyFill="1" applyBorder="1"/>
    <xf numFmtId="1" fontId="2" fillId="0" borderId="0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" fontId="15" fillId="0" borderId="0" xfId="0" applyNumberFormat="1" applyFont="1" applyFill="1"/>
    <xf numFmtId="1" fontId="1" fillId="0" borderId="27" xfId="0" applyNumberFormat="1" applyFont="1" applyFill="1" applyBorder="1" applyProtection="1">
      <protection hidden="1"/>
    </xf>
    <xf numFmtId="1" fontId="1" fillId="0" borderId="28" xfId="0" applyNumberFormat="1" applyFont="1" applyFill="1" applyBorder="1" applyProtection="1">
      <protection hidden="1"/>
    </xf>
    <xf numFmtId="0" fontId="1" fillId="0" borderId="28" xfId="0" applyFont="1" applyFill="1" applyBorder="1" applyProtection="1">
      <protection hidden="1"/>
    </xf>
    <xf numFmtId="1" fontId="1" fillId="0" borderId="29" xfId="0" applyNumberFormat="1" applyFont="1" applyFill="1" applyBorder="1" applyProtection="1">
      <protection hidden="1"/>
    </xf>
    <xf numFmtId="1" fontId="1" fillId="0" borderId="23" xfId="0" applyNumberFormat="1" applyFont="1" applyFill="1" applyBorder="1" applyProtection="1">
      <protection hidden="1"/>
    </xf>
    <xf numFmtId="0" fontId="1" fillId="0" borderId="23" xfId="0" applyFont="1" applyFill="1" applyBorder="1" applyProtection="1">
      <protection hidden="1"/>
    </xf>
    <xf numFmtId="1" fontId="1" fillId="0" borderId="11" xfId="0" applyNumberFormat="1" applyFont="1" applyFill="1" applyBorder="1" applyProtection="1">
      <protection hidden="1"/>
    </xf>
    <xf numFmtId="1" fontId="1" fillId="0" borderId="12" xfId="0" applyNumberFormat="1" applyFont="1" applyFill="1" applyBorder="1" applyProtection="1">
      <protection hidden="1"/>
    </xf>
    <xf numFmtId="0" fontId="1" fillId="0" borderId="12" xfId="0" applyFont="1" applyFill="1" applyBorder="1" applyProtection="1">
      <protection hidden="1"/>
    </xf>
    <xf numFmtId="2" fontId="1" fillId="0" borderId="0" xfId="0" applyNumberFormat="1" applyFont="1" applyFill="1" applyProtection="1"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2" fontId="1" fillId="0" borderId="0" xfId="0" applyNumberFormat="1" applyFont="1" applyFill="1" applyBorder="1" applyProtection="1">
      <protection hidden="1"/>
    </xf>
    <xf numFmtId="0" fontId="1" fillId="0" borderId="29" xfId="0" applyFont="1" applyFill="1" applyBorder="1" applyProtection="1"/>
    <xf numFmtId="0" fontId="1" fillId="0" borderId="29" xfId="0" applyFont="1" applyFill="1" applyBorder="1" applyAlignment="1" applyProtection="1">
      <alignment horizontal="center"/>
    </xf>
    <xf numFmtId="0" fontId="1" fillId="0" borderId="30" xfId="0" applyFont="1" applyFill="1" applyBorder="1" applyProtection="1"/>
    <xf numFmtId="0" fontId="1" fillId="0" borderId="30" xfId="0" applyFont="1" applyFill="1" applyBorder="1" applyAlignment="1" applyProtection="1">
      <alignment horizontal="center"/>
    </xf>
    <xf numFmtId="0" fontId="1" fillId="0" borderId="31" xfId="0" applyFont="1" applyFill="1" applyBorder="1" applyProtection="1"/>
    <xf numFmtId="0" fontId="1" fillId="0" borderId="31" xfId="0" applyFont="1" applyFill="1" applyBorder="1" applyAlignment="1" applyProtection="1">
      <alignment horizontal="center"/>
    </xf>
    <xf numFmtId="0" fontId="3" fillId="0" borderId="20" xfId="0" applyFont="1" applyFill="1" applyBorder="1" applyProtection="1"/>
    <xf numFmtId="0" fontId="3" fillId="0" borderId="14" xfId="0" applyFont="1" applyFill="1" applyBorder="1" applyProtection="1"/>
    <xf numFmtId="0" fontId="3" fillId="0" borderId="15" xfId="0" applyFont="1" applyFill="1" applyBorder="1" applyProtection="1"/>
    <xf numFmtId="1" fontId="1" fillId="0" borderId="29" xfId="0" applyNumberFormat="1" applyFont="1" applyFill="1" applyBorder="1" applyAlignment="1" applyProtection="1">
      <alignment horizontal="center"/>
    </xf>
    <xf numFmtId="1" fontId="1" fillId="0" borderId="30" xfId="0" applyNumberFormat="1" applyFont="1" applyFill="1" applyBorder="1" applyAlignment="1" applyProtection="1">
      <alignment horizontal="center"/>
    </xf>
    <xf numFmtId="1" fontId="1" fillId="0" borderId="31" xfId="0" applyNumberFormat="1" applyFont="1" applyFill="1" applyBorder="1" applyAlignment="1" applyProtection="1">
      <alignment horizontal="center"/>
    </xf>
    <xf numFmtId="0" fontId="1" fillId="0" borderId="32" xfId="0" applyFont="1" applyFill="1" applyBorder="1" applyProtection="1"/>
    <xf numFmtId="0" fontId="1" fillId="0" borderId="32" xfId="0" applyFont="1" applyFill="1" applyBorder="1" applyAlignment="1" applyProtection="1">
      <alignment horizontal="center"/>
    </xf>
    <xf numFmtId="0" fontId="3" fillId="0" borderId="33" xfId="0" applyFont="1" applyFill="1" applyBorder="1" applyProtection="1"/>
    <xf numFmtId="1" fontId="1" fillId="0" borderId="32" xfId="0" applyNumberFormat="1" applyFont="1" applyFill="1" applyBorder="1" applyAlignment="1" applyProtection="1">
      <alignment horizontal="center"/>
    </xf>
    <xf numFmtId="1" fontId="1" fillId="0" borderId="34" xfId="0" applyNumberFormat="1" applyFont="1" applyFill="1" applyBorder="1" applyProtection="1">
      <protection hidden="1"/>
    </xf>
    <xf numFmtId="1" fontId="1" fillId="0" borderId="35" xfId="0" applyNumberFormat="1" applyFont="1" applyFill="1" applyBorder="1" applyProtection="1">
      <protection hidden="1"/>
    </xf>
    <xf numFmtId="0" fontId="1" fillId="0" borderId="35" xfId="0" applyFont="1" applyFill="1" applyBorder="1" applyProtection="1">
      <protection hidden="1"/>
    </xf>
    <xf numFmtId="1" fontId="3" fillId="0" borderId="33" xfId="0" applyNumberFormat="1" applyFont="1" applyFill="1" applyBorder="1"/>
    <xf numFmtId="0" fontId="1" fillId="0" borderId="36" xfId="0" applyFont="1" applyFill="1" applyBorder="1" applyAlignment="1">
      <alignment horizontal="left"/>
    </xf>
    <xf numFmtId="1" fontId="1" fillId="0" borderId="24" xfId="0" applyNumberFormat="1" applyFont="1" applyFill="1" applyBorder="1" applyProtection="1">
      <protection hidden="1"/>
    </xf>
    <xf numFmtId="0" fontId="1" fillId="0" borderId="24" xfId="0" applyFont="1" applyFill="1" applyBorder="1" applyProtection="1">
      <protection hidden="1"/>
    </xf>
    <xf numFmtId="0" fontId="1" fillId="0" borderId="27" xfId="0" applyFont="1" applyFill="1" applyBorder="1" applyProtection="1"/>
    <xf numFmtId="49" fontId="1" fillId="0" borderId="25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center"/>
    </xf>
    <xf numFmtId="49" fontId="1" fillId="0" borderId="33" xfId="0" applyNumberFormat="1" applyFont="1" applyFill="1" applyBorder="1" applyAlignment="1" applyProtection="1">
      <alignment horizontal="center"/>
    </xf>
    <xf numFmtId="49" fontId="1" fillId="0" borderId="20" xfId="0" applyNumberFormat="1" applyFont="1" applyFill="1" applyBorder="1" applyAlignment="1" applyProtection="1">
      <alignment horizontal="center"/>
    </xf>
    <xf numFmtId="49" fontId="1" fillId="0" borderId="15" xfId="0" applyNumberFormat="1" applyFont="1" applyFill="1" applyBorder="1" applyAlignment="1" applyProtection="1">
      <alignment horizontal="center"/>
    </xf>
    <xf numFmtId="0" fontId="1" fillId="0" borderId="37" xfId="0" applyFont="1" applyFill="1" applyBorder="1"/>
    <xf numFmtId="1" fontId="1" fillId="0" borderId="30" xfId="0" applyNumberFormat="1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0" fillId="0" borderId="0" xfId="0" applyProtection="1">
      <protection locked="0"/>
    </xf>
    <xf numFmtId="0" fontId="0" fillId="0" borderId="0" xfId="0" applyFill="1"/>
    <xf numFmtId="0" fontId="0" fillId="0" borderId="0" xfId="0" applyFill="1" applyProtection="1">
      <protection hidden="1"/>
    </xf>
    <xf numFmtId="49" fontId="0" fillId="0" borderId="0" xfId="0" applyNumberFormat="1" applyFill="1"/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26" xfId="0" applyFont="1" applyFill="1" applyBorder="1" applyAlignment="1">
      <alignment horizontal="center"/>
    </xf>
    <xf numFmtId="1" fontId="1" fillId="3" borderId="38" xfId="0" applyNumberFormat="1" applyFont="1" applyFill="1" applyBorder="1" applyProtection="1"/>
    <xf numFmtId="1" fontId="1" fillId="3" borderId="39" xfId="0" applyNumberFormat="1" applyFont="1" applyFill="1" applyBorder="1" applyProtection="1"/>
    <xf numFmtId="0" fontId="8" fillId="2" borderId="0" xfId="0" applyFont="1" applyFill="1" applyAlignment="1" applyProtection="1">
      <alignment horizontal="center"/>
    </xf>
    <xf numFmtId="0" fontId="0" fillId="4" borderId="21" xfId="0" applyFill="1" applyBorder="1" applyAlignment="1" applyProtection="1">
      <alignment horizontal="center"/>
      <protection hidden="1"/>
    </xf>
    <xf numFmtId="0" fontId="0" fillId="4" borderId="19" xfId="0" applyFill="1" applyBorder="1" applyAlignment="1" applyProtection="1">
      <alignment horizontal="center"/>
    </xf>
    <xf numFmtId="0" fontId="16" fillId="2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Continuous"/>
      <protection locked="0"/>
    </xf>
    <xf numFmtId="0" fontId="17" fillId="0" borderId="0" xfId="0" applyFont="1" applyFill="1"/>
    <xf numFmtId="0" fontId="15" fillId="0" borderId="0" xfId="0" applyFont="1" applyFill="1"/>
    <xf numFmtId="0" fontId="1" fillId="0" borderId="29" xfId="0" applyFont="1" applyFill="1" applyBorder="1" applyProtection="1"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1" fontId="1" fillId="0" borderId="41" xfId="0" applyNumberFormat="1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1" fontId="1" fillId="0" borderId="38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" fontId="1" fillId="0" borderId="29" xfId="0" applyNumberFormat="1" applyFont="1" applyFill="1" applyBorder="1" applyProtection="1">
      <protection locked="0"/>
    </xf>
    <xf numFmtId="1" fontId="1" fillId="0" borderId="23" xfId="0" applyNumberFormat="1" applyFont="1" applyFill="1" applyBorder="1" applyProtection="1">
      <protection locked="0"/>
    </xf>
    <xf numFmtId="0" fontId="1" fillId="0" borderId="30" xfId="0" applyFont="1" applyFill="1" applyBorder="1" applyProtection="1">
      <protection locked="0"/>
    </xf>
    <xf numFmtId="0" fontId="1" fillId="0" borderId="42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Protection="1">
      <protection locked="0"/>
    </xf>
    <xf numFmtId="1" fontId="1" fillId="0" borderId="24" xfId="0" applyNumberFormat="1" applyFont="1" applyFill="1" applyBorder="1" applyProtection="1">
      <protection locked="0"/>
    </xf>
    <xf numFmtId="0" fontId="1" fillId="0" borderId="31" xfId="0" applyFont="1" applyFill="1" applyBorder="1" applyProtection="1">
      <protection locked="0"/>
    </xf>
    <xf numFmtId="0" fontId="1" fillId="0" borderId="43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4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1" fontId="1" fillId="0" borderId="39" xfId="0" applyNumberFormat="1" applyFont="1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1" fontId="1" fillId="0" borderId="44" xfId="0" applyNumberFormat="1" applyFont="1" applyFill="1" applyBorder="1" applyProtection="1">
      <protection locked="0"/>
    </xf>
    <xf numFmtId="0" fontId="0" fillId="0" borderId="0" xfId="0" applyFill="1" applyAlignment="1">
      <alignment horizontal="centerContinuous"/>
    </xf>
    <xf numFmtId="49" fontId="0" fillId="0" borderId="0" xfId="0" applyNumberForma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19" fillId="0" borderId="7" xfId="0" applyNumberFormat="1" applyFont="1" applyFill="1" applyBorder="1" applyAlignment="1">
      <alignment horizontal="center"/>
    </xf>
    <xf numFmtId="49" fontId="19" fillId="0" borderId="9" xfId="0" applyNumberFormat="1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49" fontId="7" fillId="0" borderId="27" xfId="0" applyNumberFormat="1" applyFont="1" applyFill="1" applyBorder="1" applyProtection="1">
      <protection locked="0"/>
    </xf>
    <xf numFmtId="49" fontId="0" fillId="0" borderId="28" xfId="0" applyNumberFormat="1" applyFill="1" applyBorder="1" applyAlignment="1" applyProtection="1">
      <alignment horizontal="center"/>
      <protection locked="0"/>
    </xf>
    <xf numFmtId="49" fontId="7" fillId="0" borderId="25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Protection="1">
      <protection hidden="1"/>
    </xf>
    <xf numFmtId="49" fontId="7" fillId="0" borderId="30" xfId="0" applyNumberFormat="1" applyFont="1" applyFill="1" applyBorder="1" applyProtection="1"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49" fontId="7" fillId="0" borderId="14" xfId="0" applyNumberFormat="1" applyFont="1" applyFill="1" applyBorder="1" applyAlignment="1" applyProtection="1">
      <alignment horizontal="center"/>
      <protection locked="0"/>
    </xf>
    <xf numFmtId="49" fontId="7" fillId="0" borderId="20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Protection="1">
      <protection locked="0"/>
    </xf>
    <xf numFmtId="49" fontId="0" fillId="0" borderId="44" xfId="0" applyNumberFormat="1" applyFill="1" applyBorder="1" applyAlignment="1" applyProtection="1">
      <alignment horizontal="center"/>
      <protection locked="0"/>
    </xf>
    <xf numFmtId="49" fontId="7" fillId="0" borderId="15" xfId="0" applyNumberFormat="1" applyFont="1" applyFill="1" applyBorder="1" applyAlignment="1" applyProtection="1">
      <alignment horizontal="center"/>
      <protection locked="0"/>
    </xf>
    <xf numFmtId="0" fontId="20" fillId="0" borderId="0" xfId="0" applyFont="1"/>
    <xf numFmtId="49" fontId="0" fillId="0" borderId="0" xfId="0" applyNumberFormat="1" applyFill="1" applyBorder="1" applyProtection="1"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right"/>
      <protection locked="0"/>
    </xf>
    <xf numFmtId="49" fontId="0" fillId="0" borderId="0" xfId="0" applyNumberFormat="1" applyFill="1" applyBorder="1" applyAlignment="1" applyProtection="1">
      <alignment horizontal="centerContinuous"/>
      <protection locked="0"/>
    </xf>
    <xf numFmtId="49" fontId="7" fillId="0" borderId="0" xfId="0" applyNumberFormat="1" applyFont="1" applyFill="1"/>
    <xf numFmtId="0" fontId="8" fillId="2" borderId="0" xfId="0" applyFont="1" applyFill="1" applyAlignment="1" applyProtection="1">
      <alignment horizontal="center"/>
      <protection locked="0"/>
    </xf>
    <xf numFmtId="1" fontId="1" fillId="3" borderId="41" xfId="0" applyNumberFormat="1" applyFont="1" applyFill="1" applyBorder="1" applyProtection="1"/>
    <xf numFmtId="0" fontId="1" fillId="0" borderId="20" xfId="0" applyFont="1" applyFill="1" applyBorder="1" applyProtection="1">
      <protection locked="0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ill="1" applyProtection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21" fillId="5" borderId="0" xfId="0" applyNumberFormat="1" applyFont="1" applyFill="1" applyAlignment="1" applyProtection="1">
      <alignment horizontal="center" vertical="center"/>
      <protection locked="0"/>
    </xf>
    <xf numFmtId="0" fontId="20" fillId="0" borderId="45" xfId="0" applyFont="1" applyFill="1" applyBorder="1" applyAlignment="1" applyProtection="1">
      <alignment horizontal="center" vertical="center"/>
      <protection locked="0"/>
    </xf>
    <xf numFmtId="0" fontId="20" fillId="0" borderId="46" xfId="0" applyFont="1" applyFill="1" applyBorder="1" applyAlignment="1" applyProtection="1">
      <alignment horizontal="center" vertical="center"/>
      <protection locked="0"/>
    </xf>
    <xf numFmtId="0" fontId="18" fillId="0" borderId="46" xfId="0" applyFont="1" applyFill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7" fillId="0" borderId="0" xfId="2"/>
    <xf numFmtId="0" fontId="6" fillId="0" borderId="0" xfId="2" applyFont="1" applyAlignment="1">
      <alignment horizontal="center" vertical="center"/>
    </xf>
    <xf numFmtId="0" fontId="6" fillId="0" borderId="0" xfId="2" applyFont="1"/>
    <xf numFmtId="1" fontId="6" fillId="0" borderId="0" xfId="2" applyNumberFormat="1" applyFont="1"/>
    <xf numFmtId="0" fontId="6" fillId="0" borderId="26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1" fontId="6" fillId="0" borderId="8" xfId="2" applyNumberFormat="1" applyFont="1" applyBorder="1" applyAlignment="1">
      <alignment horizontal="center" vertical="center"/>
    </xf>
    <xf numFmtId="1" fontId="6" fillId="0" borderId="18" xfId="2" applyNumberFormat="1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center"/>
    </xf>
    <xf numFmtId="0" fontId="6" fillId="0" borderId="27" xfId="2" applyFont="1" applyBorder="1" applyAlignment="1">
      <alignment horizontal="left" vertical="center"/>
    </xf>
    <xf numFmtId="0" fontId="6" fillId="0" borderId="25" xfId="2" applyFont="1" applyBorder="1" applyAlignment="1">
      <alignment horizontal="center" vertical="center"/>
    </xf>
    <xf numFmtId="1" fontId="6" fillId="0" borderId="41" xfId="2" applyNumberFormat="1" applyFont="1" applyBorder="1" applyAlignment="1">
      <alignment horizontal="right" vertical="center"/>
    </xf>
    <xf numFmtId="1" fontId="6" fillId="0" borderId="23" xfId="2" applyNumberFormat="1" applyFont="1" applyBorder="1" applyAlignment="1">
      <alignment horizontal="right" vertical="center"/>
    </xf>
    <xf numFmtId="1" fontId="6" fillId="0" borderId="40" xfId="2" applyNumberFormat="1" applyFont="1" applyBorder="1" applyAlignment="1">
      <alignment horizontal="right" vertical="center"/>
    </xf>
    <xf numFmtId="0" fontId="6" fillId="0" borderId="48" xfId="2" applyFont="1" applyBorder="1"/>
    <xf numFmtId="0" fontId="6" fillId="0" borderId="46" xfId="2" applyFont="1" applyBorder="1" applyAlignment="1">
      <alignment horizontal="center" vertical="center"/>
    </xf>
    <xf numFmtId="0" fontId="6" fillId="0" borderId="30" xfId="2" applyFont="1" applyBorder="1" applyAlignment="1">
      <alignment horizontal="left" vertical="center"/>
    </xf>
    <xf numFmtId="0" fontId="6" fillId="0" borderId="14" xfId="2" applyFont="1" applyBorder="1" applyAlignment="1">
      <alignment horizontal="center" vertical="center"/>
    </xf>
    <xf numFmtId="1" fontId="6" fillId="0" borderId="38" xfId="2" applyNumberFormat="1" applyFont="1" applyBorder="1" applyAlignment="1">
      <alignment horizontal="right" vertical="center"/>
    </xf>
    <xf numFmtId="1" fontId="6" fillId="0" borderId="24" xfId="2" applyNumberFormat="1" applyFont="1" applyBorder="1" applyAlignment="1">
      <alignment horizontal="right" vertical="center"/>
    </xf>
    <xf numFmtId="1" fontId="6" fillId="0" borderId="42" xfId="2" applyNumberFormat="1" applyFont="1" applyBorder="1" applyAlignment="1">
      <alignment horizontal="right" vertical="center"/>
    </xf>
    <xf numFmtId="0" fontId="6" fillId="0" borderId="46" xfId="2" applyFont="1" applyBorder="1"/>
    <xf numFmtId="0" fontId="6" fillId="0" borderId="47" xfId="2" applyFont="1" applyBorder="1" applyAlignment="1">
      <alignment horizontal="center" vertical="center"/>
    </xf>
    <xf numFmtId="0" fontId="6" fillId="0" borderId="31" xfId="2" applyFont="1" applyBorder="1" applyAlignment="1">
      <alignment horizontal="left" vertical="center"/>
    </xf>
    <xf numFmtId="0" fontId="6" fillId="0" borderId="15" xfId="2" applyFont="1" applyBorder="1" applyAlignment="1">
      <alignment horizontal="center" vertical="center"/>
    </xf>
    <xf numFmtId="1" fontId="6" fillId="0" borderId="39" xfId="2" applyNumberFormat="1" applyFont="1" applyBorder="1" applyAlignment="1">
      <alignment horizontal="right" vertical="center"/>
    </xf>
    <xf numFmtId="1" fontId="6" fillId="0" borderId="44" xfId="2" applyNumberFormat="1" applyFont="1" applyBorder="1" applyAlignment="1">
      <alignment horizontal="right" vertical="center"/>
    </xf>
    <xf numFmtId="1" fontId="6" fillId="0" borderId="43" xfId="2" applyNumberFormat="1" applyFont="1" applyBorder="1" applyAlignment="1">
      <alignment horizontal="right" vertical="center"/>
    </xf>
    <xf numFmtId="0" fontId="6" fillId="0" borderId="47" xfId="2" applyFont="1" applyBorder="1"/>
    <xf numFmtId="0" fontId="7" fillId="0" borderId="0" xfId="2" applyAlignment="1">
      <alignment horizontal="center" vertical="center"/>
    </xf>
    <xf numFmtId="1" fontId="7" fillId="0" borderId="0" xfId="2" applyNumberFormat="1"/>
    <xf numFmtId="0" fontId="1" fillId="2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9" xfId="0" applyFont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horizontal="center" vertical="center"/>
    </xf>
    <xf numFmtId="0" fontId="8" fillId="0" borderId="51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49" fontId="12" fillId="0" borderId="0" xfId="2" applyNumberFormat="1" applyFont="1" applyAlignment="1">
      <alignment horizontal="center" vertical="center"/>
    </xf>
    <xf numFmtId="49" fontId="13" fillId="0" borderId="0" xfId="2" applyNumberFormat="1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8">
    <dxf>
      <font>
        <b/>
        <i val="0"/>
        <color rgb="FFFF0000"/>
      </font>
    </dxf>
    <dxf>
      <font>
        <b/>
        <i val="0"/>
        <color rgb="FFFF9933"/>
        <name val="Cambria"/>
        <scheme val="none"/>
      </font>
    </dxf>
    <dxf>
      <font>
        <b/>
        <i val="0"/>
        <color rgb="FF0066FF"/>
        <name val="Cambria"/>
        <scheme val="none"/>
      </font>
    </dxf>
    <dxf>
      <font>
        <b/>
        <i val="0"/>
        <color rgb="FFCC00FF"/>
        <name val="Cambria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8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15.emf"/><Relationship Id="rId18" Type="http://schemas.openxmlformats.org/officeDocument/2006/relationships/image" Target="../media/image20.emf"/><Relationship Id="rId26" Type="http://schemas.openxmlformats.org/officeDocument/2006/relationships/image" Target="../media/image28.emf"/><Relationship Id="rId3" Type="http://schemas.openxmlformats.org/officeDocument/2006/relationships/image" Target="../media/image5.emf"/><Relationship Id="rId21" Type="http://schemas.openxmlformats.org/officeDocument/2006/relationships/image" Target="../media/image23.emf"/><Relationship Id="rId34" Type="http://schemas.openxmlformats.org/officeDocument/2006/relationships/image" Target="../media/image36.emf"/><Relationship Id="rId7" Type="http://schemas.openxmlformats.org/officeDocument/2006/relationships/image" Target="../media/image9.emf"/><Relationship Id="rId12" Type="http://schemas.openxmlformats.org/officeDocument/2006/relationships/image" Target="../media/image14.emf"/><Relationship Id="rId17" Type="http://schemas.openxmlformats.org/officeDocument/2006/relationships/image" Target="../media/image19.emf"/><Relationship Id="rId25" Type="http://schemas.openxmlformats.org/officeDocument/2006/relationships/image" Target="../media/image27.emf"/><Relationship Id="rId33" Type="http://schemas.openxmlformats.org/officeDocument/2006/relationships/image" Target="../media/image35.emf"/><Relationship Id="rId2" Type="http://schemas.openxmlformats.org/officeDocument/2006/relationships/image" Target="../media/image4.emf"/><Relationship Id="rId16" Type="http://schemas.openxmlformats.org/officeDocument/2006/relationships/image" Target="../media/image18.emf"/><Relationship Id="rId20" Type="http://schemas.openxmlformats.org/officeDocument/2006/relationships/image" Target="../media/image22.emf"/><Relationship Id="rId29" Type="http://schemas.openxmlformats.org/officeDocument/2006/relationships/image" Target="../media/image31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11" Type="http://schemas.openxmlformats.org/officeDocument/2006/relationships/image" Target="../media/image13.emf"/><Relationship Id="rId24" Type="http://schemas.openxmlformats.org/officeDocument/2006/relationships/image" Target="../media/image26.emf"/><Relationship Id="rId32" Type="http://schemas.openxmlformats.org/officeDocument/2006/relationships/image" Target="../media/image34.emf"/><Relationship Id="rId5" Type="http://schemas.openxmlformats.org/officeDocument/2006/relationships/image" Target="../media/image7.emf"/><Relationship Id="rId15" Type="http://schemas.openxmlformats.org/officeDocument/2006/relationships/image" Target="../media/image17.emf"/><Relationship Id="rId23" Type="http://schemas.openxmlformats.org/officeDocument/2006/relationships/image" Target="../media/image25.emf"/><Relationship Id="rId28" Type="http://schemas.openxmlformats.org/officeDocument/2006/relationships/image" Target="../media/image30.emf"/><Relationship Id="rId10" Type="http://schemas.openxmlformats.org/officeDocument/2006/relationships/image" Target="../media/image12.emf"/><Relationship Id="rId19" Type="http://schemas.openxmlformats.org/officeDocument/2006/relationships/image" Target="../media/image21.emf"/><Relationship Id="rId31" Type="http://schemas.openxmlformats.org/officeDocument/2006/relationships/image" Target="../media/image33.emf"/><Relationship Id="rId4" Type="http://schemas.openxmlformats.org/officeDocument/2006/relationships/image" Target="../media/image6.emf"/><Relationship Id="rId9" Type="http://schemas.openxmlformats.org/officeDocument/2006/relationships/image" Target="../media/image11.emf"/><Relationship Id="rId14" Type="http://schemas.openxmlformats.org/officeDocument/2006/relationships/image" Target="../media/image16.emf"/><Relationship Id="rId22" Type="http://schemas.openxmlformats.org/officeDocument/2006/relationships/image" Target="../media/image24.emf"/><Relationship Id="rId27" Type="http://schemas.openxmlformats.org/officeDocument/2006/relationships/image" Target="../media/image29.emf"/><Relationship Id="rId30" Type="http://schemas.openxmlformats.org/officeDocument/2006/relationships/image" Target="../media/image32.emf"/><Relationship Id="rId35" Type="http://schemas.openxmlformats.org/officeDocument/2006/relationships/image" Target="../media/image37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41.emf"/><Relationship Id="rId2" Type="http://schemas.openxmlformats.org/officeDocument/2006/relationships/image" Target="../media/image40.emf"/><Relationship Id="rId1" Type="http://schemas.openxmlformats.org/officeDocument/2006/relationships/image" Target="../media/image3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</xdr:row>
          <xdr:rowOff>9525</xdr:rowOff>
        </xdr:from>
        <xdr:to>
          <xdr:col>5</xdr:col>
          <xdr:colOff>1066800</xdr:colOff>
          <xdr:row>4</xdr:row>
          <xdr:rowOff>142875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1</xdr:row>
          <xdr:rowOff>9525</xdr:rowOff>
        </xdr:from>
        <xdr:to>
          <xdr:col>6</xdr:col>
          <xdr:colOff>1266825</xdr:colOff>
          <xdr:row>4</xdr:row>
          <xdr:rowOff>142875</xdr:rowOff>
        </xdr:to>
        <xdr:sp macro="" textlink="">
          <xdr:nvSpPr>
            <xdr:cNvPr id="3074" name="BtnEnvoi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552450</xdr:colOff>
          <xdr:row>31</xdr:row>
          <xdr:rowOff>9525</xdr:rowOff>
        </xdr:from>
        <xdr:to>
          <xdr:col>0</xdr:col>
          <xdr:colOff>1123950</xdr:colOff>
          <xdr:row>33</xdr:row>
          <xdr:rowOff>0</xdr:rowOff>
        </xdr:to>
        <xdr:sp macro="" textlink="">
          <xdr:nvSpPr>
            <xdr:cNvPr id="1025" name="BtnCltM1X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31</xdr:row>
          <xdr:rowOff>28575</xdr:rowOff>
        </xdr:from>
        <xdr:to>
          <xdr:col>4</xdr:col>
          <xdr:colOff>123825</xdr:colOff>
          <xdr:row>33</xdr:row>
          <xdr:rowOff>19050</xdr:rowOff>
        </xdr:to>
        <xdr:sp macro="" textlink="">
          <xdr:nvSpPr>
            <xdr:cNvPr id="1026" name="BtnCltM2X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28575</xdr:rowOff>
        </xdr:from>
        <xdr:to>
          <xdr:col>8</xdr:col>
          <xdr:colOff>590550</xdr:colOff>
          <xdr:row>33</xdr:row>
          <xdr:rowOff>19050</xdr:rowOff>
        </xdr:to>
        <xdr:sp macro="" textlink="">
          <xdr:nvSpPr>
            <xdr:cNvPr id="1028" name="BtnCltM3X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</xdr:row>
          <xdr:rowOff>38100</xdr:rowOff>
        </xdr:from>
        <xdr:to>
          <xdr:col>14</xdr:col>
          <xdr:colOff>266700</xdr:colOff>
          <xdr:row>30</xdr:row>
          <xdr:rowOff>28575</xdr:rowOff>
        </xdr:to>
        <xdr:sp macro="" textlink="">
          <xdr:nvSpPr>
            <xdr:cNvPr id="1029" name="CommandButton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28</xdr:row>
          <xdr:rowOff>38100</xdr:rowOff>
        </xdr:from>
        <xdr:to>
          <xdr:col>20</xdr:col>
          <xdr:colOff>19050</xdr:colOff>
          <xdr:row>30</xdr:row>
          <xdr:rowOff>28575</xdr:rowOff>
        </xdr:to>
        <xdr:sp macro="" textlink="">
          <xdr:nvSpPr>
            <xdr:cNvPr id="1030" name="CommandButton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31</xdr:row>
          <xdr:rowOff>28575</xdr:rowOff>
        </xdr:from>
        <xdr:to>
          <xdr:col>20</xdr:col>
          <xdr:colOff>19050</xdr:colOff>
          <xdr:row>33</xdr:row>
          <xdr:rowOff>19050</xdr:rowOff>
        </xdr:to>
        <xdr:sp macro="" textlink="">
          <xdr:nvSpPr>
            <xdr:cNvPr id="1031" name="CommandButton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552450</xdr:colOff>
          <xdr:row>28</xdr:row>
          <xdr:rowOff>19050</xdr:rowOff>
        </xdr:from>
        <xdr:to>
          <xdr:col>0</xdr:col>
          <xdr:colOff>2028825</xdr:colOff>
          <xdr:row>30</xdr:row>
          <xdr:rowOff>0</xdr:rowOff>
        </xdr:to>
        <xdr:sp macro="" textlink="">
          <xdr:nvSpPr>
            <xdr:cNvPr id="1032" name="CommandButton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28</xdr:row>
          <xdr:rowOff>38100</xdr:rowOff>
        </xdr:from>
        <xdr:to>
          <xdr:col>5</xdr:col>
          <xdr:colOff>609600</xdr:colOff>
          <xdr:row>30</xdr:row>
          <xdr:rowOff>28575</xdr:rowOff>
        </xdr:to>
        <xdr:sp macro="" textlink="">
          <xdr:nvSpPr>
            <xdr:cNvPr id="1033" name="CommandButton2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</xdr:row>
          <xdr:rowOff>38100</xdr:rowOff>
        </xdr:from>
        <xdr:to>
          <xdr:col>10</xdr:col>
          <xdr:colOff>381000</xdr:colOff>
          <xdr:row>30</xdr:row>
          <xdr:rowOff>28575</xdr:rowOff>
        </xdr:to>
        <xdr:sp macro="" textlink="">
          <xdr:nvSpPr>
            <xdr:cNvPr id="1034" name="CommandButton3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552450</xdr:colOff>
          <xdr:row>33</xdr:row>
          <xdr:rowOff>142875</xdr:rowOff>
        </xdr:from>
        <xdr:to>
          <xdr:col>0</xdr:col>
          <xdr:colOff>1133475</xdr:colOff>
          <xdr:row>35</xdr:row>
          <xdr:rowOff>133350</xdr:rowOff>
        </xdr:to>
        <xdr:sp macro="" textlink="">
          <xdr:nvSpPr>
            <xdr:cNvPr id="1035" name="BtnCltM1Y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34</xdr:row>
          <xdr:rowOff>9525</xdr:rowOff>
        </xdr:from>
        <xdr:to>
          <xdr:col>4</xdr:col>
          <xdr:colOff>123825</xdr:colOff>
          <xdr:row>36</xdr:row>
          <xdr:rowOff>0</xdr:rowOff>
        </xdr:to>
        <xdr:sp macro="" textlink="">
          <xdr:nvSpPr>
            <xdr:cNvPr id="1036" name="BtnCltM2Y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9525</xdr:rowOff>
        </xdr:from>
        <xdr:to>
          <xdr:col>8</xdr:col>
          <xdr:colOff>590550</xdr:colOff>
          <xdr:row>36</xdr:row>
          <xdr:rowOff>0</xdr:rowOff>
        </xdr:to>
        <xdr:sp macro="" textlink="">
          <xdr:nvSpPr>
            <xdr:cNvPr id="1037" name="BtnCltM3Y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34</xdr:row>
          <xdr:rowOff>9525</xdr:rowOff>
        </xdr:from>
        <xdr:to>
          <xdr:col>20</xdr:col>
          <xdr:colOff>19050</xdr:colOff>
          <xdr:row>36</xdr:row>
          <xdr:rowOff>9525</xdr:rowOff>
        </xdr:to>
        <xdr:sp macro="" textlink="">
          <xdr:nvSpPr>
            <xdr:cNvPr id="1038" name="BtnVerrou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552450</xdr:colOff>
          <xdr:row>36</xdr:row>
          <xdr:rowOff>133350</xdr:rowOff>
        </xdr:from>
        <xdr:to>
          <xdr:col>0</xdr:col>
          <xdr:colOff>1123950</xdr:colOff>
          <xdr:row>38</xdr:row>
          <xdr:rowOff>133350</xdr:rowOff>
        </xdr:to>
        <xdr:sp macro="" textlink="">
          <xdr:nvSpPr>
            <xdr:cNvPr id="1039" name="BtnCltM1Z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37</xdr:row>
          <xdr:rowOff>0</xdr:rowOff>
        </xdr:from>
        <xdr:to>
          <xdr:col>4</xdr:col>
          <xdr:colOff>123825</xdr:colOff>
          <xdr:row>38</xdr:row>
          <xdr:rowOff>142875</xdr:rowOff>
        </xdr:to>
        <xdr:sp macro="" textlink="">
          <xdr:nvSpPr>
            <xdr:cNvPr id="1040" name="BtnCltM2Z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</xdr:row>
          <xdr:rowOff>0</xdr:rowOff>
        </xdr:from>
        <xdr:to>
          <xdr:col>8</xdr:col>
          <xdr:colOff>590550</xdr:colOff>
          <xdr:row>38</xdr:row>
          <xdr:rowOff>142875</xdr:rowOff>
        </xdr:to>
        <xdr:sp macro="" textlink="">
          <xdr:nvSpPr>
            <xdr:cNvPr id="1041" name="BtnCltM3Z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38100</xdr:rowOff>
        </xdr:from>
        <xdr:to>
          <xdr:col>14</xdr:col>
          <xdr:colOff>266700</xdr:colOff>
          <xdr:row>33</xdr:row>
          <xdr:rowOff>38100</xdr:rowOff>
        </xdr:to>
        <xdr:sp macro="" textlink="">
          <xdr:nvSpPr>
            <xdr:cNvPr id="1042" name="BtnIMPR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31</xdr:row>
          <xdr:rowOff>19050</xdr:rowOff>
        </xdr:from>
        <xdr:to>
          <xdr:col>0</xdr:col>
          <xdr:colOff>2028825</xdr:colOff>
          <xdr:row>33</xdr:row>
          <xdr:rowOff>0</xdr:rowOff>
        </xdr:to>
        <xdr:sp macro="" textlink="">
          <xdr:nvSpPr>
            <xdr:cNvPr id="1044" name="BtnAnnuleM1X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34</xdr:row>
          <xdr:rowOff>9525</xdr:rowOff>
        </xdr:from>
        <xdr:to>
          <xdr:col>0</xdr:col>
          <xdr:colOff>2009775</xdr:colOff>
          <xdr:row>35</xdr:row>
          <xdr:rowOff>142875</xdr:rowOff>
        </xdr:to>
        <xdr:sp macro="" textlink="">
          <xdr:nvSpPr>
            <xdr:cNvPr id="1046" name="BtnAnnuleM1Y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37</xdr:row>
          <xdr:rowOff>9525</xdr:rowOff>
        </xdr:from>
        <xdr:to>
          <xdr:col>0</xdr:col>
          <xdr:colOff>2028825</xdr:colOff>
          <xdr:row>38</xdr:row>
          <xdr:rowOff>142875</xdr:rowOff>
        </xdr:to>
        <xdr:sp macro="" textlink="">
          <xdr:nvSpPr>
            <xdr:cNvPr id="1048" name="BtnAnnuleM1Z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38100</xdr:rowOff>
        </xdr:from>
        <xdr:to>
          <xdr:col>5</xdr:col>
          <xdr:colOff>600075</xdr:colOff>
          <xdr:row>33</xdr:row>
          <xdr:rowOff>19050</xdr:rowOff>
        </xdr:to>
        <xdr:sp macro="" textlink="">
          <xdr:nvSpPr>
            <xdr:cNvPr id="1052" name="BtnAnnuleM2X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28575</xdr:rowOff>
        </xdr:from>
        <xdr:to>
          <xdr:col>5</xdr:col>
          <xdr:colOff>609600</xdr:colOff>
          <xdr:row>36</xdr:row>
          <xdr:rowOff>9525</xdr:rowOff>
        </xdr:to>
        <xdr:sp macro="" textlink="">
          <xdr:nvSpPr>
            <xdr:cNvPr id="1053" name="BtnAnnuleM2Y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28575</xdr:rowOff>
        </xdr:from>
        <xdr:to>
          <xdr:col>5</xdr:col>
          <xdr:colOff>609600</xdr:colOff>
          <xdr:row>39</xdr:row>
          <xdr:rowOff>9525</xdr:rowOff>
        </xdr:to>
        <xdr:sp macro="" textlink="">
          <xdr:nvSpPr>
            <xdr:cNvPr id="1054" name="BtnAnnuleM2Z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31</xdr:row>
          <xdr:rowOff>38100</xdr:rowOff>
        </xdr:from>
        <xdr:to>
          <xdr:col>10</xdr:col>
          <xdr:colOff>371475</xdr:colOff>
          <xdr:row>33</xdr:row>
          <xdr:rowOff>19050</xdr:rowOff>
        </xdr:to>
        <xdr:sp macro="" textlink="">
          <xdr:nvSpPr>
            <xdr:cNvPr id="1058" name="BtnAnnuleM3X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34</xdr:row>
          <xdr:rowOff>28575</xdr:rowOff>
        </xdr:from>
        <xdr:to>
          <xdr:col>10</xdr:col>
          <xdr:colOff>361950</xdr:colOff>
          <xdr:row>36</xdr:row>
          <xdr:rowOff>9525</xdr:rowOff>
        </xdr:to>
        <xdr:sp macro="" textlink="">
          <xdr:nvSpPr>
            <xdr:cNvPr id="1059" name="BtnAnnuleM3Y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37</xdr:row>
          <xdr:rowOff>28575</xdr:rowOff>
        </xdr:from>
        <xdr:to>
          <xdr:col>10</xdr:col>
          <xdr:colOff>361950</xdr:colOff>
          <xdr:row>39</xdr:row>
          <xdr:rowOff>9525</xdr:rowOff>
        </xdr:to>
        <xdr:sp macro="" textlink="">
          <xdr:nvSpPr>
            <xdr:cNvPr id="1060" name="BtnAnnuleM3Z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39</xdr:row>
          <xdr:rowOff>123825</xdr:rowOff>
        </xdr:from>
        <xdr:to>
          <xdr:col>0</xdr:col>
          <xdr:colOff>1104900</xdr:colOff>
          <xdr:row>41</xdr:row>
          <xdr:rowOff>114300</xdr:rowOff>
        </xdr:to>
        <xdr:sp macro="" textlink="">
          <xdr:nvSpPr>
            <xdr:cNvPr id="1061" name="BtnAnnuleAllM1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39</xdr:row>
          <xdr:rowOff>142875</xdr:rowOff>
        </xdr:from>
        <xdr:to>
          <xdr:col>4</xdr:col>
          <xdr:colOff>95250</xdr:colOff>
          <xdr:row>41</xdr:row>
          <xdr:rowOff>133350</xdr:rowOff>
        </xdr:to>
        <xdr:sp macro="" textlink="">
          <xdr:nvSpPr>
            <xdr:cNvPr id="1062" name="BtnAnnuleAllM2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</xdr:row>
          <xdr:rowOff>142875</xdr:rowOff>
        </xdr:from>
        <xdr:to>
          <xdr:col>8</xdr:col>
          <xdr:colOff>590550</xdr:colOff>
          <xdr:row>41</xdr:row>
          <xdr:rowOff>133350</xdr:rowOff>
        </xdr:to>
        <xdr:sp macro="" textlink="">
          <xdr:nvSpPr>
            <xdr:cNvPr id="1064" name="BtnAnnuleAllM3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1209675</xdr:colOff>
          <xdr:row>39</xdr:row>
          <xdr:rowOff>114300</xdr:rowOff>
        </xdr:from>
        <xdr:to>
          <xdr:col>0</xdr:col>
          <xdr:colOff>2038350</xdr:colOff>
          <xdr:row>41</xdr:row>
          <xdr:rowOff>114300</xdr:rowOff>
        </xdr:to>
        <xdr:sp macro="" textlink="">
          <xdr:nvSpPr>
            <xdr:cNvPr id="1065" name="BtnValideM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39</xdr:row>
          <xdr:rowOff>133350</xdr:rowOff>
        </xdr:from>
        <xdr:to>
          <xdr:col>5</xdr:col>
          <xdr:colOff>619125</xdr:colOff>
          <xdr:row>41</xdr:row>
          <xdr:rowOff>114300</xdr:rowOff>
        </xdr:to>
        <xdr:sp macro="" textlink="">
          <xdr:nvSpPr>
            <xdr:cNvPr id="1066" name="BtnValideM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39</xdr:row>
          <xdr:rowOff>133350</xdr:rowOff>
        </xdr:from>
        <xdr:to>
          <xdr:col>10</xdr:col>
          <xdr:colOff>381000</xdr:colOff>
          <xdr:row>41</xdr:row>
          <xdr:rowOff>133350</xdr:rowOff>
        </xdr:to>
        <xdr:sp macro="" textlink="">
          <xdr:nvSpPr>
            <xdr:cNvPr id="1067" name="BtnValideM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</xdr:row>
          <xdr:rowOff>28575</xdr:rowOff>
        </xdr:from>
        <xdr:to>
          <xdr:col>14</xdr:col>
          <xdr:colOff>266700</xdr:colOff>
          <xdr:row>36</xdr:row>
          <xdr:rowOff>28575</xdr:rowOff>
        </xdr:to>
        <xdr:sp macro="" textlink="">
          <xdr:nvSpPr>
            <xdr:cNvPr id="1068" name="BtnF1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28575</xdr:rowOff>
        </xdr:from>
        <xdr:to>
          <xdr:col>14</xdr:col>
          <xdr:colOff>266700</xdr:colOff>
          <xdr:row>39</xdr:row>
          <xdr:rowOff>28575</xdr:rowOff>
        </xdr:to>
        <xdr:sp macro="" textlink="">
          <xdr:nvSpPr>
            <xdr:cNvPr id="1070" name="BtnF2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19050</xdr:rowOff>
        </xdr:from>
        <xdr:to>
          <xdr:col>14</xdr:col>
          <xdr:colOff>266700</xdr:colOff>
          <xdr:row>42</xdr:row>
          <xdr:rowOff>19050</xdr:rowOff>
        </xdr:to>
        <xdr:sp macro="" textlink="">
          <xdr:nvSpPr>
            <xdr:cNvPr id="1071" name="BtnF3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47625</xdr:rowOff>
    </xdr:from>
    <xdr:to>
      <xdr:col>1</xdr:col>
      <xdr:colOff>1438275</xdr:colOff>
      <xdr:row>6</xdr:row>
      <xdr:rowOff>142875</xdr:rowOff>
    </xdr:to>
    <xdr:pic>
      <xdr:nvPicPr>
        <xdr:cNvPr id="2604" name="Image 4">
          <a:extLst>
            <a:ext uri="{FF2B5EF4-FFF2-40B4-BE49-F238E27FC236}">
              <a16:creationId xmlns:a16="http://schemas.microsoft.com/office/drawing/2014/main" id="{CE77532C-2A33-4173-AE0D-4FDE30702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7625"/>
          <a:ext cx="11144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19050</xdr:rowOff>
        </xdr:from>
        <xdr:to>
          <xdr:col>11</xdr:col>
          <xdr:colOff>9525</xdr:colOff>
          <xdr:row>3</xdr:row>
          <xdr:rowOff>152400</xdr:rowOff>
        </xdr:to>
        <xdr:sp macro="" textlink="">
          <xdr:nvSpPr>
            <xdr:cNvPr id="5122" name="BtnAjout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11</xdr:col>
          <xdr:colOff>9525</xdr:colOff>
          <xdr:row>6</xdr:row>
          <xdr:rowOff>142875</xdr:rowOff>
        </xdr:to>
        <xdr:sp macro="" textlink="">
          <xdr:nvSpPr>
            <xdr:cNvPr id="5124" name="BtnAjout2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9525</xdr:rowOff>
        </xdr:from>
        <xdr:to>
          <xdr:col>11</xdr:col>
          <xdr:colOff>9525</xdr:colOff>
          <xdr:row>9</xdr:row>
          <xdr:rowOff>152400</xdr:rowOff>
        </xdr:to>
        <xdr:sp macro="" textlink="">
          <xdr:nvSpPr>
            <xdr:cNvPr id="5125" name="BtnAjout3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7.emf"/><Relationship Id="rId18" Type="http://schemas.openxmlformats.org/officeDocument/2006/relationships/control" Target="../activeX/activeX10.xml"/><Relationship Id="rId26" Type="http://schemas.openxmlformats.org/officeDocument/2006/relationships/control" Target="../activeX/activeX14.xml"/><Relationship Id="rId39" Type="http://schemas.openxmlformats.org/officeDocument/2006/relationships/image" Target="../media/image20.emf"/><Relationship Id="rId21" Type="http://schemas.openxmlformats.org/officeDocument/2006/relationships/image" Target="../media/image11.emf"/><Relationship Id="rId34" Type="http://schemas.openxmlformats.org/officeDocument/2006/relationships/control" Target="../activeX/activeX18.xml"/><Relationship Id="rId42" Type="http://schemas.openxmlformats.org/officeDocument/2006/relationships/control" Target="../activeX/activeX22.xml"/><Relationship Id="rId47" Type="http://schemas.openxmlformats.org/officeDocument/2006/relationships/image" Target="../media/image24.emf"/><Relationship Id="rId50" Type="http://schemas.openxmlformats.org/officeDocument/2006/relationships/control" Target="../activeX/activeX26.xml"/><Relationship Id="rId55" Type="http://schemas.openxmlformats.org/officeDocument/2006/relationships/image" Target="../media/image28.emf"/><Relationship Id="rId63" Type="http://schemas.openxmlformats.org/officeDocument/2006/relationships/image" Target="../media/image32.emf"/><Relationship Id="rId68" Type="http://schemas.openxmlformats.org/officeDocument/2006/relationships/control" Target="../activeX/activeX35.xml"/><Relationship Id="rId7" Type="http://schemas.openxmlformats.org/officeDocument/2006/relationships/image" Target="../media/image4.emf"/><Relationship Id="rId71" Type="http://schemas.openxmlformats.org/officeDocument/2006/relationships/image" Target="../media/image3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9.xml"/><Relationship Id="rId29" Type="http://schemas.openxmlformats.org/officeDocument/2006/relationships/image" Target="../media/image15.emf"/><Relationship Id="rId11" Type="http://schemas.openxmlformats.org/officeDocument/2006/relationships/image" Target="../media/image6.emf"/><Relationship Id="rId24" Type="http://schemas.openxmlformats.org/officeDocument/2006/relationships/control" Target="../activeX/activeX13.xml"/><Relationship Id="rId32" Type="http://schemas.openxmlformats.org/officeDocument/2006/relationships/control" Target="../activeX/activeX17.xml"/><Relationship Id="rId37" Type="http://schemas.openxmlformats.org/officeDocument/2006/relationships/image" Target="../media/image19.emf"/><Relationship Id="rId40" Type="http://schemas.openxmlformats.org/officeDocument/2006/relationships/control" Target="../activeX/activeX21.xml"/><Relationship Id="rId45" Type="http://schemas.openxmlformats.org/officeDocument/2006/relationships/image" Target="../media/image23.emf"/><Relationship Id="rId53" Type="http://schemas.openxmlformats.org/officeDocument/2006/relationships/image" Target="../media/image27.emf"/><Relationship Id="rId58" Type="http://schemas.openxmlformats.org/officeDocument/2006/relationships/control" Target="../activeX/activeX30.xml"/><Relationship Id="rId66" Type="http://schemas.openxmlformats.org/officeDocument/2006/relationships/control" Target="../activeX/activeX34.xml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23" Type="http://schemas.openxmlformats.org/officeDocument/2006/relationships/image" Target="../media/image12.emf"/><Relationship Id="rId28" Type="http://schemas.openxmlformats.org/officeDocument/2006/relationships/control" Target="../activeX/activeX15.xml"/><Relationship Id="rId36" Type="http://schemas.openxmlformats.org/officeDocument/2006/relationships/control" Target="../activeX/activeX19.xml"/><Relationship Id="rId49" Type="http://schemas.openxmlformats.org/officeDocument/2006/relationships/image" Target="../media/image25.emf"/><Relationship Id="rId57" Type="http://schemas.openxmlformats.org/officeDocument/2006/relationships/image" Target="../media/image29.emf"/><Relationship Id="rId61" Type="http://schemas.openxmlformats.org/officeDocument/2006/relationships/image" Target="../media/image31.emf"/><Relationship Id="rId10" Type="http://schemas.openxmlformats.org/officeDocument/2006/relationships/control" Target="../activeX/activeX6.xml"/><Relationship Id="rId19" Type="http://schemas.openxmlformats.org/officeDocument/2006/relationships/image" Target="../media/image10.emf"/><Relationship Id="rId31" Type="http://schemas.openxmlformats.org/officeDocument/2006/relationships/image" Target="../media/image16.emf"/><Relationship Id="rId44" Type="http://schemas.openxmlformats.org/officeDocument/2006/relationships/control" Target="../activeX/activeX23.xml"/><Relationship Id="rId52" Type="http://schemas.openxmlformats.org/officeDocument/2006/relationships/control" Target="../activeX/activeX27.xml"/><Relationship Id="rId60" Type="http://schemas.openxmlformats.org/officeDocument/2006/relationships/control" Target="../activeX/activeX31.xml"/><Relationship Id="rId65" Type="http://schemas.openxmlformats.org/officeDocument/2006/relationships/image" Target="../media/image33.emf"/><Relationship Id="rId73" Type="http://schemas.openxmlformats.org/officeDocument/2006/relationships/image" Target="../media/image37.emf"/><Relationship Id="rId4" Type="http://schemas.openxmlformats.org/officeDocument/2006/relationships/control" Target="../activeX/activeX3.xml"/><Relationship Id="rId9" Type="http://schemas.openxmlformats.org/officeDocument/2006/relationships/image" Target="../media/image5.emf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2.xml"/><Relationship Id="rId27" Type="http://schemas.openxmlformats.org/officeDocument/2006/relationships/image" Target="../media/image14.emf"/><Relationship Id="rId30" Type="http://schemas.openxmlformats.org/officeDocument/2006/relationships/control" Target="../activeX/activeX16.xml"/><Relationship Id="rId35" Type="http://schemas.openxmlformats.org/officeDocument/2006/relationships/image" Target="../media/image18.emf"/><Relationship Id="rId43" Type="http://schemas.openxmlformats.org/officeDocument/2006/relationships/image" Target="../media/image22.emf"/><Relationship Id="rId48" Type="http://schemas.openxmlformats.org/officeDocument/2006/relationships/control" Target="../activeX/activeX25.xml"/><Relationship Id="rId56" Type="http://schemas.openxmlformats.org/officeDocument/2006/relationships/control" Target="../activeX/activeX29.xml"/><Relationship Id="rId64" Type="http://schemas.openxmlformats.org/officeDocument/2006/relationships/control" Target="../activeX/activeX33.xml"/><Relationship Id="rId69" Type="http://schemas.openxmlformats.org/officeDocument/2006/relationships/image" Target="../media/image35.emf"/><Relationship Id="rId8" Type="http://schemas.openxmlformats.org/officeDocument/2006/relationships/control" Target="../activeX/activeX5.xml"/><Relationship Id="rId51" Type="http://schemas.openxmlformats.org/officeDocument/2006/relationships/image" Target="../media/image26.emf"/><Relationship Id="rId72" Type="http://schemas.openxmlformats.org/officeDocument/2006/relationships/control" Target="../activeX/activeX37.xml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7.xml"/><Relationship Id="rId17" Type="http://schemas.openxmlformats.org/officeDocument/2006/relationships/image" Target="../media/image9.emf"/><Relationship Id="rId25" Type="http://schemas.openxmlformats.org/officeDocument/2006/relationships/image" Target="../media/image13.emf"/><Relationship Id="rId33" Type="http://schemas.openxmlformats.org/officeDocument/2006/relationships/image" Target="../media/image17.emf"/><Relationship Id="rId38" Type="http://schemas.openxmlformats.org/officeDocument/2006/relationships/control" Target="../activeX/activeX20.xml"/><Relationship Id="rId46" Type="http://schemas.openxmlformats.org/officeDocument/2006/relationships/control" Target="../activeX/activeX24.xml"/><Relationship Id="rId59" Type="http://schemas.openxmlformats.org/officeDocument/2006/relationships/image" Target="../media/image30.emf"/><Relationship Id="rId67" Type="http://schemas.openxmlformats.org/officeDocument/2006/relationships/image" Target="../media/image34.emf"/><Relationship Id="rId20" Type="http://schemas.openxmlformats.org/officeDocument/2006/relationships/control" Target="../activeX/activeX11.xml"/><Relationship Id="rId41" Type="http://schemas.openxmlformats.org/officeDocument/2006/relationships/image" Target="../media/image21.emf"/><Relationship Id="rId54" Type="http://schemas.openxmlformats.org/officeDocument/2006/relationships/control" Target="../activeX/activeX28.xml"/><Relationship Id="rId62" Type="http://schemas.openxmlformats.org/officeDocument/2006/relationships/control" Target="../activeX/activeX32.xml"/><Relationship Id="rId70" Type="http://schemas.openxmlformats.org/officeDocument/2006/relationships/control" Target="../activeX/activeX36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0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40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39.xml"/><Relationship Id="rId5" Type="http://schemas.openxmlformats.org/officeDocument/2006/relationships/image" Target="../media/image39.emf"/><Relationship Id="rId4" Type="http://schemas.openxmlformats.org/officeDocument/2006/relationships/control" Target="../activeX/activeX38.xml"/><Relationship Id="rId9" Type="http://schemas.openxmlformats.org/officeDocument/2006/relationships/image" Target="../media/image41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I34"/>
  <sheetViews>
    <sheetView zoomScale="85" zoomScaleNormal="85" workbookViewId="0">
      <selection activeCell="A11" sqref="A11:A31"/>
    </sheetView>
  </sheetViews>
  <sheetFormatPr baseColWidth="10" defaultRowHeight="12.75" x14ac:dyDescent="0.2"/>
  <cols>
    <col min="1" max="1" width="36.42578125" style="106" customWidth="1"/>
    <col min="2" max="2" width="4.7109375" style="148" bestFit="1" customWidth="1"/>
    <col min="3" max="3" width="5.85546875" style="148" bestFit="1" customWidth="1"/>
    <col min="4" max="4" width="6.7109375" style="188" customWidth="1"/>
    <col min="5" max="5" width="6.7109375" style="104" hidden="1" customWidth="1"/>
    <col min="6" max="6" width="23.42578125" style="104" bestFit="1" customWidth="1"/>
    <col min="7" max="7" width="28.42578125" style="104" bestFit="1" customWidth="1"/>
    <col min="8" max="8" width="31" bestFit="1" customWidth="1"/>
    <col min="9" max="9" width="17" customWidth="1"/>
  </cols>
  <sheetData>
    <row r="1" spans="1:9" x14ac:dyDescent="0.2">
      <c r="A1" s="104" t="s">
        <v>28</v>
      </c>
      <c r="B1" s="147">
        <f>COUNTIF(E11:E31,"X")</f>
        <v>7</v>
      </c>
      <c r="I1" s="52"/>
    </row>
    <row r="2" spans="1:9" x14ac:dyDescent="0.2">
      <c r="A2" s="104" t="s">
        <v>29</v>
      </c>
      <c r="B2" s="147">
        <f>COUNTIF(E11:E31,"Y")</f>
        <v>7</v>
      </c>
    </row>
    <row r="3" spans="1:9" x14ac:dyDescent="0.2">
      <c r="A3" s="104" t="s">
        <v>30</v>
      </c>
      <c r="B3" s="147">
        <f>COUNTIF(E11:E31,"Z")</f>
        <v>7</v>
      </c>
      <c r="E3" s="104">
        <v>2</v>
      </c>
    </row>
    <row r="4" spans="1:9" x14ac:dyDescent="0.2">
      <c r="A4" s="104" t="s">
        <v>32</v>
      </c>
      <c r="B4" s="147">
        <f>COUNTA(A11:A31)</f>
        <v>21</v>
      </c>
      <c r="E4" s="104">
        <v>7</v>
      </c>
    </row>
    <row r="5" spans="1:9" x14ac:dyDescent="0.2">
      <c r="A5" s="104" t="s">
        <v>55</v>
      </c>
      <c r="B5" s="147">
        <f>COUNTIF(A11:A31,"ABS")</f>
        <v>1</v>
      </c>
      <c r="E5" s="104">
        <f>E4*3</f>
        <v>21</v>
      </c>
    </row>
    <row r="6" spans="1:9" x14ac:dyDescent="0.2">
      <c r="A6" s="149"/>
    </row>
    <row r="7" spans="1:9" ht="13.5" thickBot="1" x14ac:dyDescent="0.25">
      <c r="A7" s="149"/>
    </row>
    <row r="8" spans="1:9" x14ac:dyDescent="0.2">
      <c r="A8" s="234" t="s">
        <v>26</v>
      </c>
      <c r="B8" s="235"/>
      <c r="C8" s="236"/>
    </row>
    <row r="9" spans="1:9" ht="13.5" thickBot="1" x14ac:dyDescent="0.25">
      <c r="A9" s="237"/>
      <c r="B9" s="238"/>
      <c r="C9" s="239"/>
    </row>
    <row r="10" spans="1:9" ht="13.5" thickBot="1" x14ac:dyDescent="0.25">
      <c r="A10" s="150" t="s">
        <v>25</v>
      </c>
      <c r="B10" s="151" t="s">
        <v>19</v>
      </c>
      <c r="C10" s="152" t="s">
        <v>24</v>
      </c>
      <c r="F10" s="153" t="s">
        <v>27</v>
      </c>
      <c r="G10" s="153"/>
    </row>
    <row r="11" spans="1:9" x14ac:dyDescent="0.2">
      <c r="A11" s="154" t="s">
        <v>92</v>
      </c>
      <c r="B11" s="155">
        <v>41</v>
      </c>
      <c r="C11" s="156" t="s">
        <v>33</v>
      </c>
      <c r="E11" s="104" t="str">
        <f t="shared" ref="E11:E31" si="0">LEFT(C11,1)</f>
        <v>X</v>
      </c>
      <c r="F11" s="157" t="str">
        <f>IF(C11 = "","",IF(LEN(C11)=3,IF(LEFT(C11,1)="X","",IF(LEFT(C11,1)="Y","",IF(LEFT(C11,1)="Z","","LETTRE ÉRRONÉE"))),"ERREUR  SAISIE TOS"))</f>
        <v/>
      </c>
      <c r="G11" s="157" t="str">
        <f>IF(C11="","",IF(LEN(C11)=3,IF(VALUE(RIGHT(C11,2))&gt;E$4, "Chiffre &gt;  à "&amp; E$4&amp;"",IF(RIGHT(C11,2)="00","00 n'est pas une bonne valeur","")),""))</f>
        <v/>
      </c>
      <c r="H11" s="165"/>
    </row>
    <row r="12" spans="1:9" x14ac:dyDescent="0.2">
      <c r="A12" s="158" t="s">
        <v>97</v>
      </c>
      <c r="B12" s="159">
        <v>71</v>
      </c>
      <c r="C12" s="160" t="s">
        <v>35</v>
      </c>
      <c r="E12" s="104" t="str">
        <f t="shared" si="0"/>
        <v>X</v>
      </c>
      <c r="F12" s="157" t="str">
        <f t="shared" ref="F12:F31" si="1">IF(C12 = "","",IF(LEN(C12)=3,IF(LEFT(C12,1)="X","",IF(LEFT(C12,1)="Y","",IF(LEFT(C12,1)="Z","","LETTRE ÉRRONÉE"))),"ERREUR  SAISIE TOS"))</f>
        <v/>
      </c>
      <c r="G12" s="157" t="str">
        <f t="shared" ref="G12:G31" si="2">IF(C12="","",IF(LEN(C12)=3,IF(VALUE(RIGHT(C12,2))&gt;E$4,"Chiffre &gt;  à "&amp; E$4&amp;"",IF(RIGHT(C12,2)="00","00 n'est pas une bonne valeur","")),""))</f>
        <v/>
      </c>
    </row>
    <row r="13" spans="1:9" x14ac:dyDescent="0.2">
      <c r="A13" s="158" t="s">
        <v>101</v>
      </c>
      <c r="B13" s="159">
        <v>37</v>
      </c>
      <c r="C13" s="161" t="s">
        <v>36</v>
      </c>
      <c r="E13" s="104" t="str">
        <f t="shared" si="0"/>
        <v>X</v>
      </c>
      <c r="F13" s="157" t="str">
        <f t="shared" si="1"/>
        <v/>
      </c>
      <c r="G13" s="157" t="str">
        <f t="shared" si="2"/>
        <v/>
      </c>
    </row>
    <row r="14" spans="1:9" x14ac:dyDescent="0.2">
      <c r="A14" s="158" t="s">
        <v>90</v>
      </c>
      <c r="B14" s="159">
        <v>70</v>
      </c>
      <c r="C14" s="160" t="s">
        <v>37</v>
      </c>
      <c r="E14" s="104" t="str">
        <f t="shared" si="0"/>
        <v>X</v>
      </c>
      <c r="F14" s="157" t="str">
        <f t="shared" si="1"/>
        <v/>
      </c>
      <c r="G14" s="157" t="str">
        <f t="shared" si="2"/>
        <v/>
      </c>
    </row>
    <row r="15" spans="1:9" x14ac:dyDescent="0.2">
      <c r="A15" s="158" t="s">
        <v>94</v>
      </c>
      <c r="B15" s="159">
        <v>83</v>
      </c>
      <c r="C15" s="161" t="s">
        <v>38</v>
      </c>
      <c r="E15" s="104" t="str">
        <f t="shared" si="0"/>
        <v>X</v>
      </c>
      <c r="F15" s="157" t="str">
        <f t="shared" si="1"/>
        <v/>
      </c>
      <c r="G15" s="157" t="str">
        <f t="shared" si="2"/>
        <v/>
      </c>
    </row>
    <row r="16" spans="1:9" x14ac:dyDescent="0.2">
      <c r="A16" s="158" t="s">
        <v>104</v>
      </c>
      <c r="B16" s="159">
        <v>41</v>
      </c>
      <c r="C16" s="160" t="s">
        <v>39</v>
      </c>
      <c r="E16" s="104" t="str">
        <f t="shared" si="0"/>
        <v>X</v>
      </c>
      <c r="F16" s="157" t="str">
        <f t="shared" si="1"/>
        <v/>
      </c>
      <c r="G16" s="157" t="str">
        <f t="shared" si="2"/>
        <v/>
      </c>
    </row>
    <row r="17" spans="1:7" x14ac:dyDescent="0.2">
      <c r="A17" s="158" t="s">
        <v>98</v>
      </c>
      <c r="B17" s="159">
        <v>71</v>
      </c>
      <c r="C17" s="161" t="s">
        <v>41</v>
      </c>
      <c r="E17" s="104" t="str">
        <f t="shared" si="0"/>
        <v>X</v>
      </c>
      <c r="F17" s="157" t="str">
        <f t="shared" si="1"/>
        <v/>
      </c>
      <c r="G17" s="157" t="str">
        <f t="shared" si="2"/>
        <v/>
      </c>
    </row>
    <row r="18" spans="1:7" x14ac:dyDescent="0.2">
      <c r="A18" s="158" t="s">
        <v>103</v>
      </c>
      <c r="B18" s="159">
        <v>41</v>
      </c>
      <c r="C18" s="160" t="s">
        <v>49</v>
      </c>
      <c r="E18" s="104" t="str">
        <f t="shared" si="0"/>
        <v>Y</v>
      </c>
      <c r="F18" s="157" t="str">
        <f t="shared" si="1"/>
        <v/>
      </c>
      <c r="G18" s="157" t="str">
        <f t="shared" si="2"/>
        <v/>
      </c>
    </row>
    <row r="19" spans="1:7" x14ac:dyDescent="0.2">
      <c r="A19" s="158" t="s">
        <v>96</v>
      </c>
      <c r="B19" s="159">
        <v>38</v>
      </c>
      <c r="C19" s="161" t="s">
        <v>42</v>
      </c>
      <c r="E19" s="104" t="str">
        <f t="shared" si="0"/>
        <v>Y</v>
      </c>
      <c r="F19" s="157" t="str">
        <f t="shared" si="1"/>
        <v/>
      </c>
      <c r="G19" s="157" t="str">
        <f t="shared" si="2"/>
        <v/>
      </c>
    </row>
    <row r="20" spans="1:7" x14ac:dyDescent="0.2">
      <c r="A20" s="158" t="s">
        <v>91</v>
      </c>
      <c r="B20" s="159">
        <v>38</v>
      </c>
      <c r="C20" s="160" t="s">
        <v>43</v>
      </c>
      <c r="E20" s="104" t="str">
        <f t="shared" si="0"/>
        <v>Y</v>
      </c>
      <c r="F20" s="157" t="str">
        <f t="shared" si="1"/>
        <v/>
      </c>
      <c r="G20" s="157" t="str">
        <f t="shared" si="2"/>
        <v/>
      </c>
    </row>
    <row r="21" spans="1:7" x14ac:dyDescent="0.2">
      <c r="A21" s="158" t="s">
        <v>105</v>
      </c>
      <c r="B21" s="159">
        <v>45</v>
      </c>
      <c r="C21" s="161" t="s">
        <v>50</v>
      </c>
      <c r="E21" s="104" t="str">
        <f t="shared" si="0"/>
        <v>Y</v>
      </c>
      <c r="F21" s="157" t="str">
        <f t="shared" si="1"/>
        <v/>
      </c>
      <c r="G21" s="157" t="str">
        <f t="shared" si="2"/>
        <v/>
      </c>
    </row>
    <row r="22" spans="1:7" x14ac:dyDescent="0.2">
      <c r="A22" s="158" t="s">
        <v>107</v>
      </c>
      <c r="B22" s="159">
        <v>45</v>
      </c>
      <c r="C22" s="160" t="s">
        <v>48</v>
      </c>
      <c r="E22" s="104" t="str">
        <f t="shared" si="0"/>
        <v>Y</v>
      </c>
      <c r="F22" s="157" t="str">
        <f t="shared" si="1"/>
        <v/>
      </c>
      <c r="G22" s="157" t="str">
        <f t="shared" si="2"/>
        <v/>
      </c>
    </row>
    <row r="23" spans="1:7" x14ac:dyDescent="0.2">
      <c r="A23" s="158" t="s">
        <v>102</v>
      </c>
      <c r="B23" s="159">
        <v>41</v>
      </c>
      <c r="C23" s="161" t="s">
        <v>51</v>
      </c>
      <c r="E23" s="104" t="str">
        <f t="shared" si="0"/>
        <v>Y</v>
      </c>
      <c r="F23" s="157" t="str">
        <f t="shared" si="1"/>
        <v/>
      </c>
      <c r="G23" s="157" t="str">
        <f t="shared" si="2"/>
        <v/>
      </c>
    </row>
    <row r="24" spans="1:7" x14ac:dyDescent="0.2">
      <c r="A24" s="158" t="s">
        <v>99</v>
      </c>
      <c r="B24" s="159">
        <v>71</v>
      </c>
      <c r="C24" s="160" t="s">
        <v>46</v>
      </c>
      <c r="E24" s="104" t="str">
        <f t="shared" si="0"/>
        <v>Y</v>
      </c>
      <c r="F24" s="157" t="str">
        <f t="shared" si="1"/>
        <v/>
      </c>
      <c r="G24" s="157" t="str">
        <f t="shared" si="2"/>
        <v/>
      </c>
    </row>
    <row r="25" spans="1:7" x14ac:dyDescent="0.2">
      <c r="A25" s="158" t="s">
        <v>108</v>
      </c>
      <c r="B25" s="159"/>
      <c r="C25" s="161" t="s">
        <v>40</v>
      </c>
      <c r="E25" s="104" t="str">
        <f t="shared" si="0"/>
        <v>Z</v>
      </c>
      <c r="F25" s="157" t="str">
        <f t="shared" si="1"/>
        <v/>
      </c>
      <c r="G25" s="157" t="str">
        <f t="shared" si="2"/>
        <v/>
      </c>
    </row>
    <row r="26" spans="1:7" x14ac:dyDescent="0.2">
      <c r="A26" s="158" t="s">
        <v>106</v>
      </c>
      <c r="B26" s="159">
        <v>45</v>
      </c>
      <c r="C26" s="160" t="s">
        <v>52</v>
      </c>
      <c r="E26" s="104" t="str">
        <f t="shared" si="0"/>
        <v>Z</v>
      </c>
      <c r="F26" s="157" t="str">
        <f t="shared" si="1"/>
        <v/>
      </c>
      <c r="G26" s="157" t="str">
        <f t="shared" si="2"/>
        <v/>
      </c>
    </row>
    <row r="27" spans="1:7" x14ac:dyDescent="0.2">
      <c r="A27" s="158" t="s">
        <v>100</v>
      </c>
      <c r="B27" s="159">
        <v>71</v>
      </c>
      <c r="C27" s="161" t="s">
        <v>53</v>
      </c>
      <c r="E27" s="104" t="str">
        <f t="shared" si="0"/>
        <v>Z</v>
      </c>
      <c r="F27" s="157" t="str">
        <f t="shared" si="1"/>
        <v/>
      </c>
      <c r="G27" s="157" t="str">
        <f t="shared" si="2"/>
        <v/>
      </c>
    </row>
    <row r="28" spans="1:7" x14ac:dyDescent="0.2">
      <c r="A28" s="158" t="s">
        <v>87</v>
      </c>
      <c r="B28" s="159" t="s">
        <v>88</v>
      </c>
      <c r="C28" s="160" t="s">
        <v>44</v>
      </c>
      <c r="E28" s="104" t="str">
        <f t="shared" si="0"/>
        <v>Z</v>
      </c>
      <c r="F28" s="157" t="str">
        <f t="shared" si="1"/>
        <v/>
      </c>
      <c r="G28" s="157" t="str">
        <f t="shared" si="2"/>
        <v/>
      </c>
    </row>
    <row r="29" spans="1:7" x14ac:dyDescent="0.2">
      <c r="A29" s="158" t="s">
        <v>95</v>
      </c>
      <c r="B29" s="159">
        <v>84</v>
      </c>
      <c r="C29" s="161" t="s">
        <v>45</v>
      </c>
      <c r="E29" s="104" t="str">
        <f t="shared" si="0"/>
        <v>Z</v>
      </c>
      <c r="F29" s="157" t="str">
        <f t="shared" si="1"/>
        <v/>
      </c>
      <c r="G29" s="157" t="str">
        <f t="shared" si="2"/>
        <v/>
      </c>
    </row>
    <row r="30" spans="1:7" x14ac:dyDescent="0.2">
      <c r="A30" s="158" t="s">
        <v>93</v>
      </c>
      <c r="B30" s="159">
        <v>13</v>
      </c>
      <c r="C30" s="160" t="s">
        <v>34</v>
      </c>
      <c r="E30" s="104" t="str">
        <f t="shared" si="0"/>
        <v>Z</v>
      </c>
      <c r="F30" s="157" t="str">
        <f t="shared" si="1"/>
        <v/>
      </c>
      <c r="G30" s="157" t="str">
        <f t="shared" si="2"/>
        <v/>
      </c>
    </row>
    <row r="31" spans="1:7" ht="13.5" thickBot="1" x14ac:dyDescent="0.25">
      <c r="A31" s="162" t="s">
        <v>89</v>
      </c>
      <c r="B31" s="163">
        <v>38</v>
      </c>
      <c r="C31" s="164" t="s">
        <v>47</v>
      </c>
      <c r="E31" s="104" t="str">
        <f t="shared" si="0"/>
        <v>Z</v>
      </c>
      <c r="F31" s="157" t="str">
        <f t="shared" si="1"/>
        <v/>
      </c>
      <c r="G31" s="157" t="str">
        <f t="shared" si="2"/>
        <v/>
      </c>
    </row>
    <row r="32" spans="1:7" x14ac:dyDescent="0.2">
      <c r="A32" s="166"/>
      <c r="B32" s="167"/>
      <c r="C32" s="168" t="s">
        <v>59</v>
      </c>
    </row>
    <row r="33" spans="1:5" x14ac:dyDescent="0.2">
      <c r="A33" s="169"/>
      <c r="B33" s="170"/>
      <c r="C33" s="170" t="s">
        <v>59</v>
      </c>
      <c r="D33" s="105"/>
      <c r="E33" s="105"/>
    </row>
    <row r="34" spans="1:5" x14ac:dyDescent="0.2">
      <c r="A34" s="166"/>
      <c r="B34" s="167"/>
      <c r="C34" s="168" t="s">
        <v>59</v>
      </c>
    </row>
  </sheetData>
  <sheetProtection password="DDC9" sheet="1" objects="1" scenarios="1" selectLockedCells="1"/>
  <mergeCells count="1">
    <mergeCell ref="A8:C9"/>
  </mergeCells>
  <conditionalFormatting sqref="B1:B3">
    <cfRule type="cellIs" dxfId="7" priority="5" stopIfTrue="1" operator="greaterThan">
      <formula>15</formula>
    </cfRule>
  </conditionalFormatting>
  <conditionalFormatting sqref="B2:B3">
    <cfRule type="cellIs" dxfId="6" priority="4" stopIfTrue="1" operator="greaterThan">
      <formula>15</formula>
    </cfRule>
  </conditionalFormatting>
  <conditionalFormatting sqref="B4">
    <cfRule type="cellIs" dxfId="5" priority="3" stopIfTrue="1" operator="greaterThan">
      <formula>45</formula>
    </cfRule>
  </conditionalFormatting>
  <conditionalFormatting sqref="B5">
    <cfRule type="cellIs" dxfId="4" priority="2" stopIfTrue="1" operator="greaterThan">
      <formula>2</formula>
    </cfRule>
  </conditionalFormatting>
  <conditionalFormatting sqref="C11">
    <cfRule type="containsText" priority="1" stopIfTrue="1" operator="containsText" text="x">
      <formula>NOT(ISERROR(SEARCH("x",C11)))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autoLine="0" r:id="rId5">
            <anchor moveWithCells="1">
              <from>
                <xdr:col>5</xdr:col>
                <xdr:colOff>285750</xdr:colOff>
                <xdr:row>1</xdr:row>
                <xdr:rowOff>9525</xdr:rowOff>
              </from>
              <to>
                <xdr:col>5</xdr:col>
                <xdr:colOff>1066800</xdr:colOff>
                <xdr:row>4</xdr:row>
                <xdr:rowOff>142875</xdr:rowOff>
              </to>
            </anchor>
          </controlPr>
        </control>
      </mc:Choice>
      <mc:Fallback>
        <control shapeId="3073" r:id="rId4" name="CommandButton1"/>
      </mc:Fallback>
    </mc:AlternateContent>
    <mc:AlternateContent xmlns:mc="http://schemas.openxmlformats.org/markup-compatibility/2006">
      <mc:Choice Requires="x14">
        <control shapeId="3074" r:id="rId6" name="BtnEnvoi">
          <controlPr autoLine="0" r:id="rId7">
            <anchor moveWithCells="1">
              <from>
                <xdr:col>6</xdr:col>
                <xdr:colOff>400050</xdr:colOff>
                <xdr:row>1</xdr:row>
                <xdr:rowOff>9525</xdr:rowOff>
              </from>
              <to>
                <xdr:col>6</xdr:col>
                <xdr:colOff>1266825</xdr:colOff>
                <xdr:row>4</xdr:row>
                <xdr:rowOff>142875</xdr:rowOff>
              </to>
            </anchor>
          </controlPr>
        </control>
      </mc:Choice>
      <mc:Fallback>
        <control shapeId="3074" r:id="rId6" name="BtnEnvoi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Z27"/>
  <sheetViews>
    <sheetView topLeftCell="A6" zoomScaleNormal="100" workbookViewId="0">
      <selection activeCell="B28" sqref="B28"/>
    </sheetView>
  </sheetViews>
  <sheetFormatPr baseColWidth="10" defaultColWidth="10.42578125" defaultRowHeight="12" x14ac:dyDescent="0.2"/>
  <cols>
    <col min="1" max="1" width="30.7109375" style="1" customWidth="1"/>
    <col min="2" max="2" width="4.42578125" style="40" customWidth="1"/>
    <col min="3" max="3" width="9.140625" style="25" bestFit="1" customWidth="1"/>
    <col min="4" max="4" width="7" style="2" customWidth="1"/>
    <col min="5" max="5" width="6.28515625" style="1" customWidth="1"/>
    <col min="6" max="6" width="9.42578125" style="45" bestFit="1" customWidth="1"/>
    <col min="7" max="7" width="7" style="2" customWidth="1"/>
    <col min="8" max="8" width="6.28515625" style="1" customWidth="1"/>
    <col min="9" max="9" width="9.42578125" style="45" bestFit="1" customWidth="1"/>
    <col min="10" max="10" width="7" style="2" customWidth="1"/>
    <col min="11" max="11" width="6.28515625" style="1" customWidth="1"/>
    <col min="12" max="12" width="2.28515625" style="3" customWidth="1"/>
    <col min="13" max="13" width="9" style="2" customWidth="1"/>
    <col min="14" max="14" width="9.7109375" style="2" bestFit="1" customWidth="1"/>
    <col min="15" max="15" width="6.7109375" style="1" bestFit="1" customWidth="1"/>
    <col min="16" max="16" width="7.28515625" style="2" bestFit="1" customWidth="1"/>
    <col min="17" max="17" width="3.140625" style="1" customWidth="1"/>
    <col min="18" max="18" width="3.5703125" style="1" customWidth="1"/>
    <col min="19" max="19" width="4.28515625" style="1" bestFit="1" customWidth="1"/>
    <col min="20" max="20" width="4.28515625" style="2" bestFit="1" customWidth="1"/>
    <col min="21" max="21" width="2" style="1" bestFit="1" customWidth="1"/>
    <col min="22" max="24" width="5.85546875" style="1" hidden="1" customWidth="1"/>
    <col min="25" max="25" width="15.140625" style="1" customWidth="1"/>
    <col min="26" max="27" width="10.42578125" style="1"/>
    <col min="28" max="28" width="15" style="1" customWidth="1"/>
    <col min="29" max="30" width="10.42578125" style="1"/>
    <col min="31" max="31" width="9.140625" style="1" customWidth="1"/>
    <col min="32" max="16384" width="10.42578125" style="1"/>
  </cols>
  <sheetData>
    <row r="1" spans="1:26" ht="12.75" thickBot="1" x14ac:dyDescent="0.25"/>
    <row r="2" spans="1:26" s="4" customFormat="1" ht="12.75" thickBot="1" x14ac:dyDescent="0.25">
      <c r="B2" s="41"/>
      <c r="C2" s="21" t="s">
        <v>21</v>
      </c>
      <c r="D2" s="47"/>
      <c r="E2" s="22"/>
      <c r="F2" s="5" t="s">
        <v>22</v>
      </c>
      <c r="G2" s="6"/>
      <c r="H2" s="7"/>
      <c r="I2" s="5" t="s">
        <v>23</v>
      </c>
      <c r="J2" s="6"/>
      <c r="K2" s="7"/>
      <c r="L2" s="8"/>
      <c r="M2" s="9" t="s">
        <v>1</v>
      </c>
      <c r="N2" s="10" t="s">
        <v>5</v>
      </c>
      <c r="O2" s="11" t="s">
        <v>4</v>
      </c>
      <c r="P2" s="29" t="s">
        <v>11</v>
      </c>
      <c r="R2" s="21" t="s">
        <v>20</v>
      </c>
      <c r="S2" s="49"/>
      <c r="T2" s="22"/>
      <c r="U2" s="8"/>
      <c r="V2" s="8" t="s">
        <v>15</v>
      </c>
      <c r="W2" s="8" t="s">
        <v>16</v>
      </c>
      <c r="X2" s="8" t="s">
        <v>17</v>
      </c>
      <c r="Y2" s="8"/>
    </row>
    <row r="3" spans="1:26" s="4" customFormat="1" ht="12.75" thickBot="1" x14ac:dyDescent="0.25">
      <c r="A3" s="12" t="s">
        <v>86</v>
      </c>
      <c r="B3" s="42" t="s">
        <v>19</v>
      </c>
      <c r="C3" s="44" t="s">
        <v>24</v>
      </c>
      <c r="D3" s="15" t="s">
        <v>1</v>
      </c>
      <c r="E3" s="14" t="s">
        <v>2</v>
      </c>
      <c r="F3" s="46" t="s">
        <v>24</v>
      </c>
      <c r="G3" s="13" t="s">
        <v>1</v>
      </c>
      <c r="H3" s="14" t="s">
        <v>2</v>
      </c>
      <c r="I3" s="46" t="s">
        <v>24</v>
      </c>
      <c r="J3" s="13" t="s">
        <v>1</v>
      </c>
      <c r="K3" s="14" t="s">
        <v>2</v>
      </c>
      <c r="L3" s="8"/>
      <c r="M3" s="16" t="s">
        <v>4</v>
      </c>
      <c r="N3" s="17" t="s">
        <v>6</v>
      </c>
      <c r="O3" s="18" t="s">
        <v>7</v>
      </c>
      <c r="P3" s="31" t="s">
        <v>8</v>
      </c>
      <c r="R3" s="109">
        <v>1</v>
      </c>
      <c r="S3" s="109">
        <v>2</v>
      </c>
      <c r="T3" s="35">
        <v>3</v>
      </c>
      <c r="U3" s="48"/>
      <c r="V3" s="48"/>
      <c r="W3" s="48"/>
      <c r="X3" s="48"/>
      <c r="Y3" s="48"/>
    </row>
    <row r="4" spans="1:26" x14ac:dyDescent="0.2">
      <c r="A4" s="93" t="s">
        <v>96</v>
      </c>
      <c r="B4" s="94">
        <v>38</v>
      </c>
      <c r="C4" s="71" t="s">
        <v>42</v>
      </c>
      <c r="D4" s="173">
        <v>27420</v>
      </c>
      <c r="E4" s="76">
        <v>1</v>
      </c>
      <c r="F4" s="79" t="s">
        <v>53</v>
      </c>
      <c r="G4" s="112">
        <v>55990</v>
      </c>
      <c r="H4" s="76">
        <v>1</v>
      </c>
      <c r="I4" s="79" t="s">
        <v>39</v>
      </c>
      <c r="J4" s="173">
        <v>33450</v>
      </c>
      <c r="K4" s="76">
        <v>1</v>
      </c>
      <c r="M4" s="58">
        <f t="shared" ref="M4:M24" si="0">D4+G4+J4</f>
        <v>116860</v>
      </c>
      <c r="N4" s="59">
        <f t="shared" ref="N4:N24" si="1">MAX(D4,G4,J4)</f>
        <v>55990</v>
      </c>
      <c r="O4" s="60">
        <f>IF(A4 = "ABS",Liste!B$4,E4+H4+K4)</f>
        <v>3</v>
      </c>
      <c r="P4" s="39">
        <v>1</v>
      </c>
      <c r="R4" s="36" t="s">
        <v>33</v>
      </c>
      <c r="S4" s="36" t="s">
        <v>44</v>
      </c>
      <c r="T4" s="36" t="s">
        <v>51</v>
      </c>
      <c r="U4" s="3"/>
      <c r="V4" s="3" t="str">
        <f>C4</f>
        <v>Y02</v>
      </c>
      <c r="W4" s="50" t="str">
        <f>F4</f>
        <v>Z03</v>
      </c>
      <c r="X4" s="50" t="str">
        <f>I4</f>
        <v>X06</v>
      </c>
      <c r="Y4" s="50"/>
    </row>
    <row r="5" spans="1:26" x14ac:dyDescent="0.2">
      <c r="A5" s="72" t="s">
        <v>97</v>
      </c>
      <c r="B5" s="95">
        <v>71</v>
      </c>
      <c r="C5" s="73" t="s">
        <v>35</v>
      </c>
      <c r="D5" s="112">
        <v>29190</v>
      </c>
      <c r="E5" s="77">
        <v>1</v>
      </c>
      <c r="F5" s="80" t="s">
        <v>43</v>
      </c>
      <c r="G5" s="112">
        <v>16130</v>
      </c>
      <c r="H5" s="77">
        <v>3</v>
      </c>
      <c r="I5" s="80" t="s">
        <v>47</v>
      </c>
      <c r="J5" s="173">
        <v>57460</v>
      </c>
      <c r="K5" s="77">
        <v>2</v>
      </c>
      <c r="M5" s="61">
        <f t="shared" si="0"/>
        <v>102780</v>
      </c>
      <c r="N5" s="62">
        <f t="shared" si="1"/>
        <v>57460</v>
      </c>
      <c r="O5" s="63">
        <f>IF(A5 = "ABS",Liste!B$4,E5+H5+K5)</f>
        <v>6</v>
      </c>
      <c r="P5" s="19">
        <v>2</v>
      </c>
      <c r="R5" s="37" t="s">
        <v>35</v>
      </c>
      <c r="S5" s="37" t="s">
        <v>43</v>
      </c>
      <c r="T5" s="37" t="s">
        <v>47</v>
      </c>
      <c r="U5" s="3"/>
      <c r="V5" s="3" t="str">
        <f>C5</f>
        <v>X02</v>
      </c>
      <c r="W5" s="50" t="str">
        <f>F5</f>
        <v>Y03</v>
      </c>
      <c r="X5" s="50" t="str">
        <f>I5</f>
        <v>Z07</v>
      </c>
      <c r="Y5" s="50"/>
    </row>
    <row r="6" spans="1:26" x14ac:dyDescent="0.2">
      <c r="A6" s="72" t="s">
        <v>95</v>
      </c>
      <c r="B6" s="95">
        <v>84</v>
      </c>
      <c r="C6" s="73" t="s">
        <v>45</v>
      </c>
      <c r="D6" s="173">
        <v>59940</v>
      </c>
      <c r="E6" s="77">
        <v>2</v>
      </c>
      <c r="F6" s="80" t="s">
        <v>33</v>
      </c>
      <c r="G6" s="112">
        <v>25170</v>
      </c>
      <c r="H6" s="77">
        <v>2</v>
      </c>
      <c r="I6" s="80" t="s">
        <v>43</v>
      </c>
      <c r="J6" s="112">
        <v>31540</v>
      </c>
      <c r="K6" s="77">
        <v>3</v>
      </c>
      <c r="M6" s="61">
        <f t="shared" si="0"/>
        <v>116650</v>
      </c>
      <c r="N6" s="62">
        <f t="shared" si="1"/>
        <v>59940</v>
      </c>
      <c r="O6" s="63">
        <f>IF(A6 = "ABS",Liste!B$4,E6+H6+K6)</f>
        <v>7</v>
      </c>
      <c r="P6" s="19">
        <v>3</v>
      </c>
      <c r="R6" s="37" t="s">
        <v>36</v>
      </c>
      <c r="S6" s="37" t="s">
        <v>47</v>
      </c>
      <c r="T6" s="37" t="s">
        <v>48</v>
      </c>
      <c r="U6" s="3"/>
      <c r="V6" s="3" t="str">
        <f>C6</f>
        <v>Z05</v>
      </c>
      <c r="W6" s="50" t="str">
        <f>F6</f>
        <v>X01</v>
      </c>
      <c r="X6" s="50" t="str">
        <f>I6</f>
        <v>Y03</v>
      </c>
      <c r="Y6" s="50"/>
    </row>
    <row r="7" spans="1:26" x14ac:dyDescent="0.2">
      <c r="A7" s="72" t="s">
        <v>87</v>
      </c>
      <c r="B7" s="95" t="s">
        <v>88</v>
      </c>
      <c r="C7" s="73" t="s">
        <v>44</v>
      </c>
      <c r="D7" s="112">
        <v>29910</v>
      </c>
      <c r="E7" s="77">
        <v>4</v>
      </c>
      <c r="F7" s="80" t="s">
        <v>39</v>
      </c>
      <c r="G7" s="112">
        <v>35250</v>
      </c>
      <c r="H7" s="77">
        <v>1</v>
      </c>
      <c r="I7" s="80" t="s">
        <v>49</v>
      </c>
      <c r="J7" s="173">
        <v>35710</v>
      </c>
      <c r="K7" s="77">
        <v>2</v>
      </c>
      <c r="M7" s="61">
        <f t="shared" si="0"/>
        <v>100870</v>
      </c>
      <c r="N7" s="62">
        <f t="shared" si="1"/>
        <v>35710</v>
      </c>
      <c r="O7" s="63">
        <f>IF(A7 = "ABS",Liste!B$4,E7+H7+K7)</f>
        <v>7</v>
      </c>
      <c r="P7" s="19">
        <v>4</v>
      </c>
      <c r="R7" s="37" t="s">
        <v>37</v>
      </c>
      <c r="S7" s="37" t="s">
        <v>48</v>
      </c>
      <c r="T7" s="37" t="s">
        <v>40</v>
      </c>
      <c r="U7" s="3"/>
      <c r="V7" s="3"/>
      <c r="W7" s="50"/>
      <c r="X7" s="50"/>
      <c r="Y7" s="50"/>
    </row>
    <row r="8" spans="1:26" x14ac:dyDescent="0.2">
      <c r="A8" s="72" t="s">
        <v>106</v>
      </c>
      <c r="B8" s="95">
        <v>45</v>
      </c>
      <c r="C8" s="73" t="s">
        <v>52</v>
      </c>
      <c r="D8" s="173">
        <v>64610</v>
      </c>
      <c r="E8" s="77">
        <v>1</v>
      </c>
      <c r="F8" s="80" t="s">
        <v>36</v>
      </c>
      <c r="G8" s="112">
        <v>22230</v>
      </c>
      <c r="H8" s="77">
        <v>4</v>
      </c>
      <c r="I8" s="80" t="s">
        <v>46</v>
      </c>
      <c r="J8" s="112">
        <v>30920</v>
      </c>
      <c r="K8" s="77">
        <v>4</v>
      </c>
      <c r="M8" s="61">
        <f t="shared" si="0"/>
        <v>117760</v>
      </c>
      <c r="N8" s="62">
        <f t="shared" si="1"/>
        <v>64610</v>
      </c>
      <c r="O8" s="63">
        <f>IF(A8 = "ABS",Liste!B$4,E8+H8+K8)</f>
        <v>9</v>
      </c>
      <c r="P8" s="19">
        <v>5</v>
      </c>
      <c r="R8" s="37" t="s">
        <v>38</v>
      </c>
      <c r="S8" s="37" t="s">
        <v>49</v>
      </c>
      <c r="T8" s="37" t="s">
        <v>53</v>
      </c>
      <c r="U8" s="3"/>
      <c r="V8" s="3"/>
      <c r="W8" s="50"/>
      <c r="X8" s="50"/>
      <c r="Y8" s="50"/>
    </row>
    <row r="9" spans="1:26" x14ac:dyDescent="0.2">
      <c r="A9" s="72" t="s">
        <v>94</v>
      </c>
      <c r="B9" s="95">
        <v>83</v>
      </c>
      <c r="C9" s="73" t="s">
        <v>38</v>
      </c>
      <c r="D9" s="112">
        <v>14080</v>
      </c>
      <c r="E9" s="77">
        <v>6.01</v>
      </c>
      <c r="F9" s="80" t="s">
        <v>49</v>
      </c>
      <c r="G9" s="112">
        <v>22260</v>
      </c>
      <c r="H9" s="77">
        <v>2</v>
      </c>
      <c r="I9" s="80" t="s">
        <v>53</v>
      </c>
      <c r="J9" s="173">
        <v>59180</v>
      </c>
      <c r="K9" s="77">
        <v>1</v>
      </c>
      <c r="M9" s="61">
        <f t="shared" si="0"/>
        <v>95520</v>
      </c>
      <c r="N9" s="62">
        <f t="shared" si="1"/>
        <v>59180</v>
      </c>
      <c r="O9" s="63">
        <f>IF(A9 = "ABS",Liste!B$4,E9+H9+K9)</f>
        <v>9.01</v>
      </c>
      <c r="P9" s="19">
        <v>6</v>
      </c>
      <c r="R9" s="37" t="s">
        <v>39</v>
      </c>
      <c r="S9" s="37" t="s">
        <v>45</v>
      </c>
      <c r="T9" s="37" t="s">
        <v>42</v>
      </c>
      <c r="U9" s="3"/>
      <c r="V9" s="3"/>
      <c r="W9" s="50"/>
      <c r="X9" s="50"/>
      <c r="Y9" s="50"/>
    </row>
    <row r="10" spans="1:26" x14ac:dyDescent="0.2">
      <c r="A10" s="72" t="s">
        <v>98</v>
      </c>
      <c r="B10" s="95">
        <v>71</v>
      </c>
      <c r="C10" s="73" t="s">
        <v>41</v>
      </c>
      <c r="D10" s="112">
        <v>23940</v>
      </c>
      <c r="E10" s="77">
        <v>3</v>
      </c>
      <c r="F10" s="80" t="s">
        <v>52</v>
      </c>
      <c r="G10" s="112">
        <v>43250</v>
      </c>
      <c r="H10" s="77">
        <v>3</v>
      </c>
      <c r="I10" s="80" t="s">
        <v>50</v>
      </c>
      <c r="J10" s="173">
        <v>17300</v>
      </c>
      <c r="K10" s="77">
        <v>5</v>
      </c>
      <c r="M10" s="61">
        <f t="shared" si="0"/>
        <v>84490</v>
      </c>
      <c r="N10" s="62">
        <f t="shared" si="1"/>
        <v>43250</v>
      </c>
      <c r="O10" s="63">
        <f>IF(A10 = "ABS",Liste!B$4,E10+H10+K10)</f>
        <v>11</v>
      </c>
      <c r="P10" s="19">
        <v>7</v>
      </c>
      <c r="R10" s="37" t="s">
        <v>41</v>
      </c>
      <c r="S10" s="37" t="s">
        <v>52</v>
      </c>
      <c r="T10" s="37" t="s">
        <v>50</v>
      </c>
      <c r="U10" s="3"/>
      <c r="V10" s="3"/>
      <c r="W10" s="50"/>
      <c r="X10" s="50"/>
      <c r="Y10" s="50"/>
    </row>
    <row r="11" spans="1:26" x14ac:dyDescent="0.2">
      <c r="A11" s="72" t="s">
        <v>90</v>
      </c>
      <c r="B11" s="95">
        <v>70</v>
      </c>
      <c r="C11" s="73" t="s">
        <v>37</v>
      </c>
      <c r="D11" s="112">
        <v>20850</v>
      </c>
      <c r="E11" s="77">
        <v>4</v>
      </c>
      <c r="F11" s="80" t="s">
        <v>48</v>
      </c>
      <c r="G11" s="112">
        <v>27190</v>
      </c>
      <c r="H11" s="77">
        <v>1</v>
      </c>
      <c r="I11" s="80" t="s">
        <v>40</v>
      </c>
      <c r="J11" s="173">
        <v>29250</v>
      </c>
      <c r="K11" s="77">
        <v>6.01</v>
      </c>
      <c r="M11" s="61">
        <f t="shared" si="0"/>
        <v>77290</v>
      </c>
      <c r="N11" s="62">
        <f t="shared" si="1"/>
        <v>29250</v>
      </c>
      <c r="O11" s="63">
        <f>IF(A11 = "ABS",Liste!B$4,E11+H11+K11)</f>
        <v>11.01</v>
      </c>
      <c r="P11" s="19">
        <v>8</v>
      </c>
      <c r="R11" s="37" t="s">
        <v>49</v>
      </c>
      <c r="S11" s="37" t="s">
        <v>37</v>
      </c>
      <c r="T11" s="37" t="s">
        <v>34</v>
      </c>
      <c r="U11" s="3"/>
      <c r="V11" s="3"/>
      <c r="W11" s="50"/>
      <c r="X11" s="50"/>
      <c r="Y11" s="50"/>
    </row>
    <row r="12" spans="1:26" x14ac:dyDescent="0.2">
      <c r="A12" s="72" t="s">
        <v>107</v>
      </c>
      <c r="B12" s="95">
        <v>45</v>
      </c>
      <c r="C12" s="73" t="s">
        <v>48</v>
      </c>
      <c r="D12" s="173">
        <v>4710</v>
      </c>
      <c r="E12" s="77">
        <v>6.02</v>
      </c>
      <c r="F12" s="80" t="s">
        <v>40</v>
      </c>
      <c r="G12" s="112">
        <v>46210</v>
      </c>
      <c r="H12" s="77">
        <v>2</v>
      </c>
      <c r="I12" s="80" t="s">
        <v>36</v>
      </c>
      <c r="J12" s="112">
        <v>25590</v>
      </c>
      <c r="K12" s="77">
        <v>3</v>
      </c>
      <c r="M12" s="61">
        <f t="shared" si="0"/>
        <v>76510</v>
      </c>
      <c r="N12" s="62">
        <f t="shared" si="1"/>
        <v>46210</v>
      </c>
      <c r="O12" s="63">
        <f>IF(A12 = "ABS",Liste!B$4,E12+H12+K12)</f>
        <v>11.02</v>
      </c>
      <c r="P12" s="19">
        <v>9</v>
      </c>
      <c r="R12" s="37" t="s">
        <v>42</v>
      </c>
      <c r="S12" s="37" t="s">
        <v>53</v>
      </c>
      <c r="T12" s="37" t="s">
        <v>39</v>
      </c>
      <c r="U12" s="3"/>
      <c r="V12" s="3"/>
      <c r="W12" s="50"/>
      <c r="X12" s="50"/>
      <c r="Y12" s="50"/>
    </row>
    <row r="13" spans="1:26" x14ac:dyDescent="0.2">
      <c r="A13" s="72" t="s">
        <v>99</v>
      </c>
      <c r="B13" s="95">
        <v>71</v>
      </c>
      <c r="C13" s="73" t="s">
        <v>46</v>
      </c>
      <c r="D13" s="112">
        <v>23910</v>
      </c>
      <c r="E13" s="77">
        <v>2</v>
      </c>
      <c r="F13" s="80" t="s">
        <v>35</v>
      </c>
      <c r="G13" s="112">
        <v>23100</v>
      </c>
      <c r="H13" s="77">
        <v>3</v>
      </c>
      <c r="I13" s="80" t="s">
        <v>44</v>
      </c>
      <c r="J13" s="173">
        <v>23490</v>
      </c>
      <c r="K13" s="77">
        <v>6.02</v>
      </c>
      <c r="M13" s="61">
        <f t="shared" si="0"/>
        <v>70500</v>
      </c>
      <c r="N13" s="62">
        <f t="shared" si="1"/>
        <v>23910</v>
      </c>
      <c r="O13" s="63">
        <f>IF(A13 = "ABS",Liste!B$4,E13+H13+K13)</f>
        <v>11.02</v>
      </c>
      <c r="P13" s="19">
        <v>10</v>
      </c>
      <c r="R13" s="37" t="s">
        <v>43</v>
      </c>
      <c r="S13" s="37" t="s">
        <v>41</v>
      </c>
      <c r="T13" s="37" t="s">
        <v>45</v>
      </c>
      <c r="U13" s="3"/>
      <c r="V13" s="3"/>
      <c r="W13" s="50"/>
      <c r="X13" s="50"/>
      <c r="Y13" s="50"/>
    </row>
    <row r="14" spans="1:26" x14ac:dyDescent="0.2">
      <c r="A14" s="82" t="s">
        <v>105</v>
      </c>
      <c r="B14" s="96">
        <v>45</v>
      </c>
      <c r="C14" s="83" t="s">
        <v>50</v>
      </c>
      <c r="D14" s="173">
        <v>8300</v>
      </c>
      <c r="E14" s="84">
        <v>5</v>
      </c>
      <c r="F14" s="85" t="s">
        <v>34</v>
      </c>
      <c r="G14" s="112">
        <v>38220</v>
      </c>
      <c r="H14" s="84">
        <v>5</v>
      </c>
      <c r="I14" s="85" t="s">
        <v>33</v>
      </c>
      <c r="J14" s="112">
        <v>33350</v>
      </c>
      <c r="K14" s="84">
        <v>2</v>
      </c>
      <c r="M14" s="86">
        <f t="shared" si="0"/>
        <v>79870</v>
      </c>
      <c r="N14" s="87">
        <f t="shared" si="1"/>
        <v>38220</v>
      </c>
      <c r="O14" s="88">
        <f>IF(A14 = "ABS",Liste!B$4,E14+H14+K14)</f>
        <v>12</v>
      </c>
      <c r="P14" s="89">
        <v>11</v>
      </c>
      <c r="R14" s="37" t="s">
        <v>50</v>
      </c>
      <c r="S14" s="37" t="s">
        <v>34</v>
      </c>
      <c r="T14" s="37" t="s">
        <v>33</v>
      </c>
      <c r="U14" s="3"/>
      <c r="V14" s="3"/>
      <c r="W14" s="50"/>
      <c r="X14" s="50"/>
      <c r="Y14" s="50"/>
    </row>
    <row r="15" spans="1:26" x14ac:dyDescent="0.2">
      <c r="A15" s="72" t="s">
        <v>104</v>
      </c>
      <c r="B15" s="95">
        <v>41</v>
      </c>
      <c r="C15" s="73" t="s">
        <v>39</v>
      </c>
      <c r="D15" s="112">
        <v>20520</v>
      </c>
      <c r="E15" s="77">
        <v>5</v>
      </c>
      <c r="F15" s="80" t="s">
        <v>45</v>
      </c>
      <c r="G15" s="112">
        <v>31730</v>
      </c>
      <c r="H15" s="77">
        <v>6.01</v>
      </c>
      <c r="I15" s="80" t="s">
        <v>42</v>
      </c>
      <c r="J15" s="173">
        <v>123270</v>
      </c>
      <c r="K15" s="77">
        <v>1</v>
      </c>
      <c r="L15" s="99"/>
      <c r="M15" s="100">
        <f t="shared" si="0"/>
        <v>175520</v>
      </c>
      <c r="N15" s="91">
        <f t="shared" si="1"/>
        <v>123270</v>
      </c>
      <c r="O15" s="92">
        <f>IF(A15 = "ABS",Liste!B$4,E15+H15+K15)</f>
        <v>12.01</v>
      </c>
      <c r="P15" s="19">
        <v>12</v>
      </c>
      <c r="R15" s="37" t="s">
        <v>48</v>
      </c>
      <c r="S15" s="37" t="s">
        <v>40</v>
      </c>
      <c r="T15" s="37" t="s">
        <v>36</v>
      </c>
      <c r="U15" s="3"/>
      <c r="V15" s="3"/>
      <c r="W15" s="50"/>
      <c r="X15" s="50"/>
      <c r="Y15" s="50"/>
    </row>
    <row r="16" spans="1:26" x14ac:dyDescent="0.2">
      <c r="A16" s="72" t="s">
        <v>92</v>
      </c>
      <c r="B16" s="95">
        <v>41</v>
      </c>
      <c r="C16" s="73" t="s">
        <v>33</v>
      </c>
      <c r="D16" s="173">
        <v>27850</v>
      </c>
      <c r="E16" s="77">
        <v>2</v>
      </c>
      <c r="F16" s="80" t="s">
        <v>44</v>
      </c>
      <c r="G16" s="112">
        <v>41530</v>
      </c>
      <c r="H16" s="77">
        <v>4</v>
      </c>
      <c r="I16" s="80" t="s">
        <v>51</v>
      </c>
      <c r="J16" s="112">
        <v>12210</v>
      </c>
      <c r="K16" s="77">
        <v>6.01</v>
      </c>
      <c r="L16" s="99"/>
      <c r="M16" s="100">
        <f t="shared" si="0"/>
        <v>81590</v>
      </c>
      <c r="N16" s="91">
        <f t="shared" si="1"/>
        <v>41530</v>
      </c>
      <c r="O16" s="92">
        <f>IF(A16 = "ABS",Liste!B$4,E16+H16+K16)</f>
        <v>12.01</v>
      </c>
      <c r="P16" s="19">
        <v>13</v>
      </c>
      <c r="R16" s="37" t="s">
        <v>51</v>
      </c>
      <c r="S16" s="37" t="s">
        <v>38</v>
      </c>
      <c r="T16" s="37" t="s">
        <v>52</v>
      </c>
      <c r="U16" s="3"/>
      <c r="V16" s="3"/>
      <c r="W16" s="50"/>
      <c r="X16" s="50"/>
      <c r="Y16" s="50"/>
      <c r="Z16" s="119"/>
    </row>
    <row r="17" spans="1:26" x14ac:dyDescent="0.2">
      <c r="A17" s="70" t="s">
        <v>102</v>
      </c>
      <c r="B17" s="97">
        <v>41</v>
      </c>
      <c r="C17" s="71" t="s">
        <v>51</v>
      </c>
      <c r="D17" s="112">
        <v>12680</v>
      </c>
      <c r="E17" s="76">
        <v>3</v>
      </c>
      <c r="F17" s="79" t="s">
        <v>38</v>
      </c>
      <c r="G17" s="112">
        <v>14480</v>
      </c>
      <c r="H17" s="76">
        <v>6.01</v>
      </c>
      <c r="I17" s="79" t="s">
        <v>52</v>
      </c>
      <c r="J17" s="173">
        <v>51690</v>
      </c>
      <c r="K17" s="76">
        <v>3</v>
      </c>
      <c r="M17" s="61">
        <f t="shared" si="0"/>
        <v>78850</v>
      </c>
      <c r="N17" s="62">
        <f t="shared" si="1"/>
        <v>51690</v>
      </c>
      <c r="O17" s="63">
        <f>IF(A17 = "ABS",Liste!B$4,E17+H17+K17)</f>
        <v>12.01</v>
      </c>
      <c r="P17" s="30">
        <v>14</v>
      </c>
      <c r="R17" s="37" t="s">
        <v>46</v>
      </c>
      <c r="S17" s="37" t="s">
        <v>35</v>
      </c>
      <c r="T17" s="37" t="s">
        <v>44</v>
      </c>
      <c r="U17" s="3"/>
      <c r="V17" s="3"/>
      <c r="W17" s="50"/>
      <c r="X17" s="50"/>
      <c r="Y17" s="50"/>
    </row>
    <row r="18" spans="1:26" x14ac:dyDescent="0.2">
      <c r="A18" s="72" t="s">
        <v>91</v>
      </c>
      <c r="B18" s="95">
        <v>38</v>
      </c>
      <c r="C18" s="73" t="s">
        <v>43</v>
      </c>
      <c r="D18" s="173">
        <v>11760</v>
      </c>
      <c r="E18" s="77">
        <v>4</v>
      </c>
      <c r="F18" s="80" t="s">
        <v>41</v>
      </c>
      <c r="G18" s="112">
        <v>19230</v>
      </c>
      <c r="H18" s="77">
        <v>5</v>
      </c>
      <c r="I18" s="80" t="s">
        <v>45</v>
      </c>
      <c r="J18" s="112">
        <v>42840</v>
      </c>
      <c r="K18" s="77">
        <v>4</v>
      </c>
      <c r="M18" s="61">
        <f t="shared" si="0"/>
        <v>73830</v>
      </c>
      <c r="N18" s="62">
        <f t="shared" si="1"/>
        <v>42840</v>
      </c>
      <c r="O18" s="63">
        <f>IF(A18 = "ABS",Liste!B$4,E18+H18+K18)</f>
        <v>13</v>
      </c>
      <c r="P18" s="19">
        <v>15</v>
      </c>
      <c r="R18" s="37" t="s">
        <v>40</v>
      </c>
      <c r="S18" s="37" t="s">
        <v>46</v>
      </c>
      <c r="T18" s="37" t="s">
        <v>41</v>
      </c>
      <c r="U18" s="3"/>
      <c r="V18" s="3"/>
      <c r="W18" s="50"/>
      <c r="X18" s="50"/>
      <c r="Y18" s="50"/>
    </row>
    <row r="19" spans="1:26" x14ac:dyDescent="0.2">
      <c r="A19" s="72" t="s">
        <v>100</v>
      </c>
      <c r="B19" s="95">
        <v>71</v>
      </c>
      <c r="C19" s="73" t="s">
        <v>53</v>
      </c>
      <c r="D19" s="112">
        <v>20740</v>
      </c>
      <c r="E19" s="77">
        <v>6</v>
      </c>
      <c r="F19" s="80" t="s">
        <v>51</v>
      </c>
      <c r="G19" s="112">
        <v>15880</v>
      </c>
      <c r="H19" s="77">
        <v>4</v>
      </c>
      <c r="I19" s="80" t="s">
        <v>38</v>
      </c>
      <c r="J19" s="173">
        <v>15450</v>
      </c>
      <c r="K19" s="77">
        <v>4</v>
      </c>
      <c r="M19" s="61">
        <f t="shared" si="0"/>
        <v>52070</v>
      </c>
      <c r="N19" s="62">
        <f t="shared" si="1"/>
        <v>20740</v>
      </c>
      <c r="O19" s="63">
        <f>IF(A19 = "ABS",Liste!B$4,E19+H19+K19)</f>
        <v>14</v>
      </c>
      <c r="P19" s="19">
        <v>16</v>
      </c>
      <c r="R19" s="37" t="s">
        <v>52</v>
      </c>
      <c r="S19" s="37" t="s">
        <v>36</v>
      </c>
      <c r="T19" s="37" t="s">
        <v>46</v>
      </c>
      <c r="U19" s="3"/>
      <c r="V19" s="3"/>
      <c r="W19" s="50"/>
      <c r="X19" s="50"/>
      <c r="Y19" s="50"/>
    </row>
    <row r="20" spans="1:26" x14ac:dyDescent="0.2">
      <c r="A20" s="72" t="s">
        <v>93</v>
      </c>
      <c r="B20" s="95">
        <v>13</v>
      </c>
      <c r="C20" s="73" t="s">
        <v>34</v>
      </c>
      <c r="D20" s="173">
        <v>32440</v>
      </c>
      <c r="E20" s="77">
        <v>3</v>
      </c>
      <c r="F20" s="80" t="s">
        <v>50</v>
      </c>
      <c r="G20" s="112">
        <v>3230</v>
      </c>
      <c r="H20" s="77">
        <v>6</v>
      </c>
      <c r="I20" s="80" t="s">
        <v>35</v>
      </c>
      <c r="J20" s="112">
        <v>5740</v>
      </c>
      <c r="K20" s="77">
        <v>5</v>
      </c>
      <c r="M20" s="61">
        <f t="shared" si="0"/>
        <v>41410</v>
      </c>
      <c r="N20" s="62">
        <f t="shared" si="1"/>
        <v>32440</v>
      </c>
      <c r="O20" s="63">
        <f>IF(A20 = "ABS",Liste!B$4,E20+H20+K20)</f>
        <v>14</v>
      </c>
      <c r="P20" s="19">
        <v>17</v>
      </c>
      <c r="R20" s="37" t="s">
        <v>53</v>
      </c>
      <c r="S20" s="37" t="s">
        <v>51</v>
      </c>
      <c r="T20" s="37" t="s">
        <v>38</v>
      </c>
      <c r="U20" s="3"/>
      <c r="V20" s="3"/>
      <c r="W20" s="50"/>
      <c r="X20" s="50"/>
      <c r="Y20" s="50"/>
    </row>
    <row r="21" spans="1:26" x14ac:dyDescent="0.2">
      <c r="A21" s="72" t="s">
        <v>89</v>
      </c>
      <c r="B21" s="95">
        <v>38</v>
      </c>
      <c r="C21" s="73" t="s">
        <v>47</v>
      </c>
      <c r="D21" s="112">
        <v>27120</v>
      </c>
      <c r="E21" s="77">
        <v>5</v>
      </c>
      <c r="F21" s="80" t="s">
        <v>42</v>
      </c>
      <c r="G21" s="112">
        <v>13770</v>
      </c>
      <c r="H21" s="77">
        <v>5</v>
      </c>
      <c r="I21" s="80" t="s">
        <v>37</v>
      </c>
      <c r="J21" s="173">
        <v>5700</v>
      </c>
      <c r="K21" s="77">
        <v>6</v>
      </c>
      <c r="M21" s="61">
        <f t="shared" si="0"/>
        <v>46590</v>
      </c>
      <c r="N21" s="62">
        <f t="shared" si="1"/>
        <v>27120</v>
      </c>
      <c r="O21" s="63">
        <f>IF(A21 = "ABS",Liste!B$4,E21+H21+K21)</f>
        <v>16</v>
      </c>
      <c r="P21" s="19">
        <v>18</v>
      </c>
      <c r="R21" s="37" t="s">
        <v>44</v>
      </c>
      <c r="S21" s="37" t="s">
        <v>39</v>
      </c>
      <c r="T21" s="37" t="s">
        <v>49</v>
      </c>
      <c r="U21" s="3"/>
      <c r="V21" s="3"/>
      <c r="W21" s="50"/>
      <c r="X21" s="50"/>
      <c r="Y21" s="50"/>
      <c r="Z21" s="120"/>
    </row>
    <row r="22" spans="1:26" x14ac:dyDescent="0.2">
      <c r="A22" s="72" t="s">
        <v>103</v>
      </c>
      <c r="B22" s="95">
        <v>41</v>
      </c>
      <c r="C22" s="73" t="s">
        <v>49</v>
      </c>
      <c r="D22" s="173">
        <v>7170</v>
      </c>
      <c r="E22" s="77">
        <v>6.01</v>
      </c>
      <c r="F22" s="80" t="s">
        <v>37</v>
      </c>
      <c r="G22" s="112">
        <v>3650</v>
      </c>
      <c r="H22" s="77">
        <v>6.02</v>
      </c>
      <c r="I22" s="80" t="s">
        <v>34</v>
      </c>
      <c r="J22" s="112">
        <v>35050</v>
      </c>
      <c r="K22" s="77">
        <v>5</v>
      </c>
      <c r="M22" s="61">
        <f t="shared" si="0"/>
        <v>45870</v>
      </c>
      <c r="N22" s="62">
        <f t="shared" si="1"/>
        <v>35050</v>
      </c>
      <c r="O22" s="63">
        <f>IF(A22 = "ABS",Liste!B$4,E22+H22+K22)</f>
        <v>17.03</v>
      </c>
      <c r="P22" s="19">
        <v>19</v>
      </c>
      <c r="R22" s="37" t="s">
        <v>45</v>
      </c>
      <c r="S22" s="37" t="s">
        <v>33</v>
      </c>
      <c r="T22" s="37" t="s">
        <v>43</v>
      </c>
    </row>
    <row r="23" spans="1:26" x14ac:dyDescent="0.2">
      <c r="A23" s="72" t="s">
        <v>101</v>
      </c>
      <c r="B23" s="95">
        <v>37</v>
      </c>
      <c r="C23" s="73" t="s">
        <v>36</v>
      </c>
      <c r="D23" s="112">
        <v>0</v>
      </c>
      <c r="E23" s="77">
        <v>6.02</v>
      </c>
      <c r="F23" s="80" t="s">
        <v>47</v>
      </c>
      <c r="G23" s="112">
        <v>11890</v>
      </c>
      <c r="H23" s="77">
        <v>6.02</v>
      </c>
      <c r="I23" s="80" t="s">
        <v>48</v>
      </c>
      <c r="J23" s="173">
        <v>6200</v>
      </c>
      <c r="K23" s="77">
        <v>6.02</v>
      </c>
      <c r="M23" s="61">
        <f t="shared" si="0"/>
        <v>18090</v>
      </c>
      <c r="N23" s="62">
        <f t="shared" si="1"/>
        <v>11890</v>
      </c>
      <c r="O23" s="63">
        <f>IF(A23 = "ABS",Liste!B$4,E23+H23+K23)</f>
        <v>18.059999999999999</v>
      </c>
      <c r="P23" s="19">
        <v>20</v>
      </c>
      <c r="R23" s="37" t="s">
        <v>34</v>
      </c>
      <c r="S23" s="37" t="s">
        <v>50</v>
      </c>
      <c r="T23" s="37" t="s">
        <v>35</v>
      </c>
    </row>
    <row r="24" spans="1:26" ht="12.75" thickBot="1" x14ac:dyDescent="0.25">
      <c r="A24" s="74" t="s">
        <v>108</v>
      </c>
      <c r="B24" s="98"/>
      <c r="C24" s="75" t="s">
        <v>40</v>
      </c>
      <c r="D24" s="113"/>
      <c r="E24" s="78">
        <v>7</v>
      </c>
      <c r="F24" s="81" t="s">
        <v>46</v>
      </c>
      <c r="G24" s="113"/>
      <c r="H24" s="78">
        <v>7</v>
      </c>
      <c r="I24" s="81" t="s">
        <v>41</v>
      </c>
      <c r="J24" s="113"/>
      <c r="K24" s="78">
        <v>7</v>
      </c>
      <c r="M24" s="64">
        <f t="shared" si="0"/>
        <v>0</v>
      </c>
      <c r="N24" s="65">
        <f t="shared" si="1"/>
        <v>0</v>
      </c>
      <c r="O24" s="66">
        <f>IF(A24 = "ABS",Liste!B$4,E24+H24+K24)</f>
        <v>21</v>
      </c>
      <c r="P24" s="20">
        <v>21</v>
      </c>
      <c r="R24" s="37" t="s">
        <v>47</v>
      </c>
      <c r="S24" s="37" t="s">
        <v>42</v>
      </c>
      <c r="T24" s="37" t="s">
        <v>37</v>
      </c>
    </row>
    <row r="25" spans="1:26" x14ac:dyDescent="0.2">
      <c r="C25" s="23" t="s">
        <v>9</v>
      </c>
      <c r="F25" s="24" t="s">
        <v>112</v>
      </c>
      <c r="I25" s="24" t="s">
        <v>113</v>
      </c>
      <c r="M25" s="2">
        <f t="shared" ref="M25" si="2">D25+G25+J25</f>
        <v>0</v>
      </c>
      <c r="N25" s="2">
        <f t="shared" ref="N25" si="3">MAX(D25,G25,J25)</f>
        <v>0</v>
      </c>
    </row>
    <row r="26" spans="1:26" x14ac:dyDescent="0.2">
      <c r="B26" s="40" t="s">
        <v>3</v>
      </c>
      <c r="D26" s="67">
        <f>SUM(D4:D24)/1000</f>
        <v>467.14</v>
      </c>
      <c r="E26" s="67"/>
      <c r="F26" s="68"/>
      <c r="G26" s="67">
        <f>SUM(G4:G24)/1000</f>
        <v>510.39</v>
      </c>
      <c r="H26" s="67"/>
      <c r="I26" s="68"/>
      <c r="J26" s="67">
        <f>SUM(J4:J24)/1000</f>
        <v>675.39</v>
      </c>
      <c r="K26" s="67"/>
      <c r="L26" s="69"/>
      <c r="M26" s="67">
        <f>SUM(M4:M24)/1000</f>
        <v>1652.92</v>
      </c>
    </row>
    <row r="27" spans="1:26" x14ac:dyDescent="0.2">
      <c r="B27" s="40" t="s">
        <v>10</v>
      </c>
      <c r="D27" s="67">
        <f>D26/Liste!E5</f>
        <v>22.244761904761905</v>
      </c>
      <c r="E27" s="67"/>
      <c r="F27" s="68"/>
      <c r="G27" s="67">
        <f>G26/Liste!E5</f>
        <v>24.304285714285715</v>
      </c>
      <c r="H27" s="67"/>
      <c r="I27" s="68"/>
      <c r="J27" s="67">
        <f>J26/Liste!E5</f>
        <v>32.161428571428573</v>
      </c>
      <c r="K27" s="67"/>
      <c r="L27" s="69"/>
      <c r="M27" s="67">
        <f>M26/Liste!E5</f>
        <v>78.7104761904762</v>
      </c>
    </row>
  </sheetData>
  <sheetProtection password="DDC9" sheet="1" objects="1" scenarios="1"/>
  <sortState ref="A4:P24">
    <sortCondition ref="O4"/>
    <sortCondition descending="1" ref="M4"/>
    <sortCondition descending="1" ref="N4"/>
  </sortState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BtnCltM1X">
          <controlPr disabled="1" autoLine="0" r:id="rId5">
            <anchor moveWithCells="1">
              <from>
                <xdr:col>0</xdr:col>
                <xdr:colOff>552450</xdr:colOff>
                <xdr:row>31</xdr:row>
                <xdr:rowOff>9525</xdr:rowOff>
              </from>
              <to>
                <xdr:col>0</xdr:col>
                <xdr:colOff>1123950</xdr:colOff>
                <xdr:row>33</xdr:row>
                <xdr:rowOff>0</xdr:rowOff>
              </to>
            </anchor>
          </controlPr>
        </control>
      </mc:Choice>
      <mc:Fallback>
        <control shapeId="1025" r:id="rId4" name="BtnCltM1X"/>
      </mc:Fallback>
    </mc:AlternateContent>
    <mc:AlternateContent xmlns:mc="http://schemas.openxmlformats.org/markup-compatibility/2006">
      <mc:Choice Requires="x14">
        <control shapeId="1026" r:id="rId6" name="BtnCltM2X">
          <controlPr disabled="1" autoLine="0" r:id="rId7">
            <anchor moveWithCells="1">
              <from>
                <xdr:col>3</xdr:col>
                <xdr:colOff>19050</xdr:colOff>
                <xdr:row>31</xdr:row>
                <xdr:rowOff>28575</xdr:rowOff>
              </from>
              <to>
                <xdr:col>4</xdr:col>
                <xdr:colOff>123825</xdr:colOff>
                <xdr:row>33</xdr:row>
                <xdr:rowOff>19050</xdr:rowOff>
              </to>
            </anchor>
          </controlPr>
        </control>
      </mc:Choice>
      <mc:Fallback>
        <control shapeId="1026" r:id="rId6" name="BtnCltM2X"/>
      </mc:Fallback>
    </mc:AlternateContent>
    <mc:AlternateContent xmlns:mc="http://schemas.openxmlformats.org/markup-compatibility/2006">
      <mc:Choice Requires="x14">
        <control shapeId="1028" r:id="rId8" name="BtnCltM3X">
          <controlPr disabled="1" autoLine="0" r:id="rId9">
            <anchor moveWithCells="1">
              <from>
                <xdr:col>8</xdr:col>
                <xdr:colOff>19050</xdr:colOff>
                <xdr:row>31</xdr:row>
                <xdr:rowOff>28575</xdr:rowOff>
              </from>
              <to>
                <xdr:col>8</xdr:col>
                <xdr:colOff>590550</xdr:colOff>
                <xdr:row>33</xdr:row>
                <xdr:rowOff>19050</xdr:rowOff>
              </to>
            </anchor>
          </controlPr>
        </control>
      </mc:Choice>
      <mc:Fallback>
        <control shapeId="1028" r:id="rId8" name="BtnCltM3X"/>
      </mc:Fallback>
    </mc:AlternateContent>
    <mc:AlternateContent xmlns:mc="http://schemas.openxmlformats.org/markup-compatibility/2006">
      <mc:Choice Requires="x14">
        <control shapeId="1029" r:id="rId10" name="CommandButton1">
          <controlPr autoLine="0" autoPict="0" r:id="rId11">
            <anchor moveWithCells="1">
              <from>
                <xdr:col>13</xdr:col>
                <xdr:colOff>0</xdr:colOff>
                <xdr:row>28</xdr:row>
                <xdr:rowOff>38100</xdr:rowOff>
              </from>
              <to>
                <xdr:col>14</xdr:col>
                <xdr:colOff>266700</xdr:colOff>
                <xdr:row>30</xdr:row>
                <xdr:rowOff>28575</xdr:rowOff>
              </to>
            </anchor>
          </controlPr>
        </control>
      </mc:Choice>
      <mc:Fallback>
        <control shapeId="1029" r:id="rId10" name="CommandButton1"/>
      </mc:Fallback>
    </mc:AlternateContent>
    <mc:AlternateContent xmlns:mc="http://schemas.openxmlformats.org/markup-compatibility/2006">
      <mc:Choice Requires="x14">
        <control shapeId="1030" r:id="rId12" name="CommandButton1">
          <controlPr disabled="1" autoLine="0" r:id="rId13">
            <anchor moveWithCells="1">
              <from>
                <xdr:col>17</xdr:col>
                <xdr:colOff>0</xdr:colOff>
                <xdr:row>28</xdr:row>
                <xdr:rowOff>38100</xdr:rowOff>
              </from>
              <to>
                <xdr:col>20</xdr:col>
                <xdr:colOff>19050</xdr:colOff>
                <xdr:row>30</xdr:row>
                <xdr:rowOff>28575</xdr:rowOff>
              </to>
            </anchor>
          </controlPr>
        </control>
      </mc:Choice>
      <mc:Fallback>
        <control shapeId="1030" r:id="rId12" name="CommandButton1"/>
      </mc:Fallback>
    </mc:AlternateContent>
    <mc:AlternateContent xmlns:mc="http://schemas.openxmlformats.org/markup-compatibility/2006">
      <mc:Choice Requires="x14">
        <control shapeId="1031" r:id="rId14" name="CommandButton2">
          <controlPr disabled="1" autoLine="0" r:id="rId15">
            <anchor moveWithCells="1">
              <from>
                <xdr:col>17</xdr:col>
                <xdr:colOff>0</xdr:colOff>
                <xdr:row>31</xdr:row>
                <xdr:rowOff>28575</xdr:rowOff>
              </from>
              <to>
                <xdr:col>20</xdr:col>
                <xdr:colOff>19050</xdr:colOff>
                <xdr:row>33</xdr:row>
                <xdr:rowOff>19050</xdr:rowOff>
              </to>
            </anchor>
          </controlPr>
        </control>
      </mc:Choice>
      <mc:Fallback>
        <control shapeId="1031" r:id="rId14" name="CommandButton2"/>
      </mc:Fallback>
    </mc:AlternateContent>
    <mc:AlternateContent xmlns:mc="http://schemas.openxmlformats.org/markup-compatibility/2006">
      <mc:Choice Requires="x14">
        <control shapeId="1032" r:id="rId16" name="CommandButton1">
          <controlPr disabled="1" autoLine="0" r:id="rId17">
            <anchor moveWithCells="1">
              <from>
                <xdr:col>0</xdr:col>
                <xdr:colOff>552450</xdr:colOff>
                <xdr:row>28</xdr:row>
                <xdr:rowOff>19050</xdr:rowOff>
              </from>
              <to>
                <xdr:col>0</xdr:col>
                <xdr:colOff>2028825</xdr:colOff>
                <xdr:row>30</xdr:row>
                <xdr:rowOff>0</xdr:rowOff>
              </to>
            </anchor>
          </controlPr>
        </control>
      </mc:Choice>
      <mc:Fallback>
        <control shapeId="1032" r:id="rId16" name="CommandButton1"/>
      </mc:Fallback>
    </mc:AlternateContent>
    <mc:AlternateContent xmlns:mc="http://schemas.openxmlformats.org/markup-compatibility/2006">
      <mc:Choice Requires="x14">
        <control shapeId="1033" r:id="rId18" name="CommandButton2">
          <controlPr disabled="1" autoLine="0" r:id="rId19">
            <anchor moveWithCells="1">
              <from>
                <xdr:col>3</xdr:col>
                <xdr:colOff>19050</xdr:colOff>
                <xdr:row>28</xdr:row>
                <xdr:rowOff>38100</xdr:rowOff>
              </from>
              <to>
                <xdr:col>5</xdr:col>
                <xdr:colOff>609600</xdr:colOff>
                <xdr:row>30</xdr:row>
                <xdr:rowOff>28575</xdr:rowOff>
              </to>
            </anchor>
          </controlPr>
        </control>
      </mc:Choice>
      <mc:Fallback>
        <control shapeId="1033" r:id="rId18" name="CommandButton2"/>
      </mc:Fallback>
    </mc:AlternateContent>
    <mc:AlternateContent xmlns:mc="http://schemas.openxmlformats.org/markup-compatibility/2006">
      <mc:Choice Requires="x14">
        <control shapeId="1034" r:id="rId20" name="CommandButton3">
          <controlPr disabled="1" autoLine="0" r:id="rId21">
            <anchor moveWithCells="1">
              <from>
                <xdr:col>8</xdr:col>
                <xdr:colOff>19050</xdr:colOff>
                <xdr:row>28</xdr:row>
                <xdr:rowOff>38100</xdr:rowOff>
              </from>
              <to>
                <xdr:col>10</xdr:col>
                <xdr:colOff>381000</xdr:colOff>
                <xdr:row>30</xdr:row>
                <xdr:rowOff>28575</xdr:rowOff>
              </to>
            </anchor>
          </controlPr>
        </control>
      </mc:Choice>
      <mc:Fallback>
        <control shapeId="1034" r:id="rId20" name="CommandButton3"/>
      </mc:Fallback>
    </mc:AlternateContent>
    <mc:AlternateContent xmlns:mc="http://schemas.openxmlformats.org/markup-compatibility/2006">
      <mc:Choice Requires="x14">
        <control shapeId="1035" r:id="rId22" name="BtnCltM1Y">
          <controlPr disabled="1" autoLine="0" r:id="rId23">
            <anchor moveWithCells="1">
              <from>
                <xdr:col>0</xdr:col>
                <xdr:colOff>552450</xdr:colOff>
                <xdr:row>33</xdr:row>
                <xdr:rowOff>142875</xdr:rowOff>
              </from>
              <to>
                <xdr:col>0</xdr:col>
                <xdr:colOff>1133475</xdr:colOff>
                <xdr:row>35</xdr:row>
                <xdr:rowOff>133350</xdr:rowOff>
              </to>
            </anchor>
          </controlPr>
        </control>
      </mc:Choice>
      <mc:Fallback>
        <control shapeId="1035" r:id="rId22" name="BtnCltM1Y"/>
      </mc:Fallback>
    </mc:AlternateContent>
    <mc:AlternateContent xmlns:mc="http://schemas.openxmlformats.org/markup-compatibility/2006">
      <mc:Choice Requires="x14">
        <control shapeId="1036" r:id="rId24" name="BtnCltM2Y">
          <controlPr disabled="1" autoLine="0" r:id="rId25">
            <anchor moveWithCells="1">
              <from>
                <xdr:col>3</xdr:col>
                <xdr:colOff>19050</xdr:colOff>
                <xdr:row>34</xdr:row>
                <xdr:rowOff>9525</xdr:rowOff>
              </from>
              <to>
                <xdr:col>4</xdr:col>
                <xdr:colOff>123825</xdr:colOff>
                <xdr:row>36</xdr:row>
                <xdr:rowOff>0</xdr:rowOff>
              </to>
            </anchor>
          </controlPr>
        </control>
      </mc:Choice>
      <mc:Fallback>
        <control shapeId="1036" r:id="rId24" name="BtnCltM2Y"/>
      </mc:Fallback>
    </mc:AlternateContent>
    <mc:AlternateContent xmlns:mc="http://schemas.openxmlformats.org/markup-compatibility/2006">
      <mc:Choice Requires="x14">
        <control shapeId="1037" r:id="rId26" name="BtnCltM3Y">
          <controlPr disabled="1" autoLine="0" r:id="rId27">
            <anchor moveWithCells="1">
              <from>
                <xdr:col>8</xdr:col>
                <xdr:colOff>19050</xdr:colOff>
                <xdr:row>34</xdr:row>
                <xdr:rowOff>9525</xdr:rowOff>
              </from>
              <to>
                <xdr:col>8</xdr:col>
                <xdr:colOff>590550</xdr:colOff>
                <xdr:row>36</xdr:row>
                <xdr:rowOff>0</xdr:rowOff>
              </to>
            </anchor>
          </controlPr>
        </control>
      </mc:Choice>
      <mc:Fallback>
        <control shapeId="1037" r:id="rId26" name="BtnCltM3Y"/>
      </mc:Fallback>
    </mc:AlternateContent>
    <mc:AlternateContent xmlns:mc="http://schemas.openxmlformats.org/markup-compatibility/2006">
      <mc:Choice Requires="x14">
        <control shapeId="1038" r:id="rId28" name="BtnVerrou">
          <controlPr disabled="1" autoLine="0" r:id="rId29">
            <anchor moveWithCells="1">
              <from>
                <xdr:col>17</xdr:col>
                <xdr:colOff>0</xdr:colOff>
                <xdr:row>34</xdr:row>
                <xdr:rowOff>9525</xdr:rowOff>
              </from>
              <to>
                <xdr:col>20</xdr:col>
                <xdr:colOff>19050</xdr:colOff>
                <xdr:row>36</xdr:row>
                <xdr:rowOff>9525</xdr:rowOff>
              </to>
            </anchor>
          </controlPr>
        </control>
      </mc:Choice>
      <mc:Fallback>
        <control shapeId="1038" r:id="rId28" name="BtnVerrou"/>
      </mc:Fallback>
    </mc:AlternateContent>
    <mc:AlternateContent xmlns:mc="http://schemas.openxmlformats.org/markup-compatibility/2006">
      <mc:Choice Requires="x14">
        <control shapeId="1039" r:id="rId30" name="BtnCltM1Z">
          <controlPr disabled="1" autoLine="0" r:id="rId31">
            <anchor moveWithCells="1">
              <from>
                <xdr:col>0</xdr:col>
                <xdr:colOff>552450</xdr:colOff>
                <xdr:row>36</xdr:row>
                <xdr:rowOff>133350</xdr:rowOff>
              </from>
              <to>
                <xdr:col>0</xdr:col>
                <xdr:colOff>1123950</xdr:colOff>
                <xdr:row>38</xdr:row>
                <xdr:rowOff>133350</xdr:rowOff>
              </to>
            </anchor>
          </controlPr>
        </control>
      </mc:Choice>
      <mc:Fallback>
        <control shapeId="1039" r:id="rId30" name="BtnCltM1Z"/>
      </mc:Fallback>
    </mc:AlternateContent>
    <mc:AlternateContent xmlns:mc="http://schemas.openxmlformats.org/markup-compatibility/2006">
      <mc:Choice Requires="x14">
        <control shapeId="1040" r:id="rId32" name="BtnCltM2Z">
          <controlPr disabled="1" autoLine="0" r:id="rId33">
            <anchor moveWithCells="1">
              <from>
                <xdr:col>3</xdr:col>
                <xdr:colOff>19050</xdr:colOff>
                <xdr:row>37</xdr:row>
                <xdr:rowOff>0</xdr:rowOff>
              </from>
              <to>
                <xdr:col>4</xdr:col>
                <xdr:colOff>123825</xdr:colOff>
                <xdr:row>38</xdr:row>
                <xdr:rowOff>142875</xdr:rowOff>
              </to>
            </anchor>
          </controlPr>
        </control>
      </mc:Choice>
      <mc:Fallback>
        <control shapeId="1040" r:id="rId32" name="BtnCltM2Z"/>
      </mc:Fallback>
    </mc:AlternateContent>
    <mc:AlternateContent xmlns:mc="http://schemas.openxmlformats.org/markup-compatibility/2006">
      <mc:Choice Requires="x14">
        <control shapeId="1041" r:id="rId34" name="BtnCltM3Z">
          <controlPr disabled="1" autoLine="0" r:id="rId35">
            <anchor moveWithCells="1">
              <from>
                <xdr:col>8</xdr:col>
                <xdr:colOff>19050</xdr:colOff>
                <xdr:row>37</xdr:row>
                <xdr:rowOff>0</xdr:rowOff>
              </from>
              <to>
                <xdr:col>8</xdr:col>
                <xdr:colOff>590550</xdr:colOff>
                <xdr:row>38</xdr:row>
                <xdr:rowOff>142875</xdr:rowOff>
              </to>
            </anchor>
          </controlPr>
        </control>
      </mc:Choice>
      <mc:Fallback>
        <control shapeId="1041" r:id="rId34" name="BtnCltM3Z"/>
      </mc:Fallback>
    </mc:AlternateContent>
    <mc:AlternateContent xmlns:mc="http://schemas.openxmlformats.org/markup-compatibility/2006">
      <mc:Choice Requires="x14">
        <control shapeId="1042" r:id="rId36" name="BtnIMPR">
          <controlPr autoLine="0" r:id="rId37">
            <anchor moveWithCells="1">
              <from>
                <xdr:col>13</xdr:col>
                <xdr:colOff>0</xdr:colOff>
                <xdr:row>31</xdr:row>
                <xdr:rowOff>38100</xdr:rowOff>
              </from>
              <to>
                <xdr:col>14</xdr:col>
                <xdr:colOff>266700</xdr:colOff>
                <xdr:row>33</xdr:row>
                <xdr:rowOff>38100</xdr:rowOff>
              </to>
            </anchor>
          </controlPr>
        </control>
      </mc:Choice>
      <mc:Fallback>
        <control shapeId="1042" r:id="rId36" name="BtnIMPR"/>
      </mc:Fallback>
    </mc:AlternateContent>
    <mc:AlternateContent xmlns:mc="http://schemas.openxmlformats.org/markup-compatibility/2006">
      <mc:Choice Requires="x14">
        <control shapeId="1044" r:id="rId38" name="BtnAnnuleM1X">
          <controlPr disabled="1" autoLine="0" r:id="rId39">
            <anchor moveWithCells="1">
              <from>
                <xdr:col>0</xdr:col>
                <xdr:colOff>1200150</xdr:colOff>
                <xdr:row>31</xdr:row>
                <xdr:rowOff>19050</xdr:rowOff>
              </from>
              <to>
                <xdr:col>0</xdr:col>
                <xdr:colOff>2028825</xdr:colOff>
                <xdr:row>33</xdr:row>
                <xdr:rowOff>0</xdr:rowOff>
              </to>
            </anchor>
          </controlPr>
        </control>
      </mc:Choice>
      <mc:Fallback>
        <control shapeId="1044" r:id="rId38" name="BtnAnnuleM1X"/>
      </mc:Fallback>
    </mc:AlternateContent>
    <mc:AlternateContent xmlns:mc="http://schemas.openxmlformats.org/markup-compatibility/2006">
      <mc:Choice Requires="x14">
        <control shapeId="1046" r:id="rId40" name="BtnAnnuleM1Y">
          <controlPr disabled="1" autoLine="0" r:id="rId41">
            <anchor moveWithCells="1">
              <from>
                <xdr:col>0</xdr:col>
                <xdr:colOff>1200150</xdr:colOff>
                <xdr:row>34</xdr:row>
                <xdr:rowOff>9525</xdr:rowOff>
              </from>
              <to>
                <xdr:col>0</xdr:col>
                <xdr:colOff>2009775</xdr:colOff>
                <xdr:row>35</xdr:row>
                <xdr:rowOff>142875</xdr:rowOff>
              </to>
            </anchor>
          </controlPr>
        </control>
      </mc:Choice>
      <mc:Fallback>
        <control shapeId="1046" r:id="rId40" name="BtnAnnuleM1Y"/>
      </mc:Fallback>
    </mc:AlternateContent>
    <mc:AlternateContent xmlns:mc="http://schemas.openxmlformats.org/markup-compatibility/2006">
      <mc:Choice Requires="x14">
        <control shapeId="1048" r:id="rId42" name="BtnAnnuleM1Z">
          <controlPr disabled="1" autoLine="0" r:id="rId43">
            <anchor moveWithCells="1">
              <from>
                <xdr:col>0</xdr:col>
                <xdr:colOff>1200150</xdr:colOff>
                <xdr:row>37</xdr:row>
                <xdr:rowOff>9525</xdr:rowOff>
              </from>
              <to>
                <xdr:col>0</xdr:col>
                <xdr:colOff>2028825</xdr:colOff>
                <xdr:row>38</xdr:row>
                <xdr:rowOff>142875</xdr:rowOff>
              </to>
            </anchor>
          </controlPr>
        </control>
      </mc:Choice>
      <mc:Fallback>
        <control shapeId="1048" r:id="rId42" name="BtnAnnuleM1Z"/>
      </mc:Fallback>
    </mc:AlternateContent>
    <mc:AlternateContent xmlns:mc="http://schemas.openxmlformats.org/markup-compatibility/2006">
      <mc:Choice Requires="x14">
        <control shapeId="1052" r:id="rId44" name="BtnAnnuleM2X">
          <controlPr disabled="1" autoLine="0" r:id="rId45">
            <anchor moveWithCells="1">
              <from>
                <xdr:col>4</xdr:col>
                <xdr:colOff>190500</xdr:colOff>
                <xdr:row>31</xdr:row>
                <xdr:rowOff>38100</xdr:rowOff>
              </from>
              <to>
                <xdr:col>5</xdr:col>
                <xdr:colOff>600075</xdr:colOff>
                <xdr:row>33</xdr:row>
                <xdr:rowOff>19050</xdr:rowOff>
              </to>
            </anchor>
          </controlPr>
        </control>
      </mc:Choice>
      <mc:Fallback>
        <control shapeId="1052" r:id="rId44" name="BtnAnnuleM2X"/>
      </mc:Fallback>
    </mc:AlternateContent>
    <mc:AlternateContent xmlns:mc="http://schemas.openxmlformats.org/markup-compatibility/2006">
      <mc:Choice Requires="x14">
        <control shapeId="1053" r:id="rId46" name="BtnAnnuleM2Y">
          <controlPr disabled="1" autoLine="0" r:id="rId47">
            <anchor moveWithCells="1">
              <from>
                <xdr:col>4</xdr:col>
                <xdr:colOff>190500</xdr:colOff>
                <xdr:row>34</xdr:row>
                <xdr:rowOff>28575</xdr:rowOff>
              </from>
              <to>
                <xdr:col>5</xdr:col>
                <xdr:colOff>609600</xdr:colOff>
                <xdr:row>36</xdr:row>
                <xdr:rowOff>9525</xdr:rowOff>
              </to>
            </anchor>
          </controlPr>
        </control>
      </mc:Choice>
      <mc:Fallback>
        <control shapeId="1053" r:id="rId46" name="BtnAnnuleM2Y"/>
      </mc:Fallback>
    </mc:AlternateContent>
    <mc:AlternateContent xmlns:mc="http://schemas.openxmlformats.org/markup-compatibility/2006">
      <mc:Choice Requires="x14">
        <control shapeId="1054" r:id="rId48" name="BtnAnnuleM2Z">
          <controlPr disabled="1" autoLine="0" r:id="rId49">
            <anchor moveWithCells="1">
              <from>
                <xdr:col>4</xdr:col>
                <xdr:colOff>190500</xdr:colOff>
                <xdr:row>37</xdr:row>
                <xdr:rowOff>28575</xdr:rowOff>
              </from>
              <to>
                <xdr:col>5</xdr:col>
                <xdr:colOff>609600</xdr:colOff>
                <xdr:row>39</xdr:row>
                <xdr:rowOff>9525</xdr:rowOff>
              </to>
            </anchor>
          </controlPr>
        </control>
      </mc:Choice>
      <mc:Fallback>
        <control shapeId="1054" r:id="rId48" name="BtnAnnuleM2Z"/>
      </mc:Fallback>
    </mc:AlternateContent>
    <mc:AlternateContent xmlns:mc="http://schemas.openxmlformats.org/markup-compatibility/2006">
      <mc:Choice Requires="x14">
        <control shapeId="1058" r:id="rId50" name="BtnAnnuleM3X">
          <controlPr disabled="1" autoLine="0" r:id="rId51">
            <anchor moveWithCells="1">
              <from>
                <xdr:col>9</xdr:col>
                <xdr:colOff>19050</xdr:colOff>
                <xdr:row>31</xdr:row>
                <xdr:rowOff>38100</xdr:rowOff>
              </from>
              <to>
                <xdr:col>10</xdr:col>
                <xdr:colOff>371475</xdr:colOff>
                <xdr:row>33</xdr:row>
                <xdr:rowOff>19050</xdr:rowOff>
              </to>
            </anchor>
          </controlPr>
        </control>
      </mc:Choice>
      <mc:Fallback>
        <control shapeId="1058" r:id="rId50" name="BtnAnnuleM3X"/>
      </mc:Fallback>
    </mc:AlternateContent>
    <mc:AlternateContent xmlns:mc="http://schemas.openxmlformats.org/markup-compatibility/2006">
      <mc:Choice Requires="x14">
        <control shapeId="1059" r:id="rId52" name="BtnAnnuleM3Y">
          <controlPr disabled="1" autoLine="0" r:id="rId53">
            <anchor moveWithCells="1">
              <from>
                <xdr:col>9</xdr:col>
                <xdr:colOff>19050</xdr:colOff>
                <xdr:row>34</xdr:row>
                <xdr:rowOff>28575</xdr:rowOff>
              </from>
              <to>
                <xdr:col>10</xdr:col>
                <xdr:colOff>361950</xdr:colOff>
                <xdr:row>36</xdr:row>
                <xdr:rowOff>9525</xdr:rowOff>
              </to>
            </anchor>
          </controlPr>
        </control>
      </mc:Choice>
      <mc:Fallback>
        <control shapeId="1059" r:id="rId52" name="BtnAnnuleM3Y"/>
      </mc:Fallback>
    </mc:AlternateContent>
    <mc:AlternateContent xmlns:mc="http://schemas.openxmlformats.org/markup-compatibility/2006">
      <mc:Choice Requires="x14">
        <control shapeId="1060" r:id="rId54" name="BtnAnnuleM3Z">
          <controlPr disabled="1" autoLine="0" r:id="rId55">
            <anchor moveWithCells="1">
              <from>
                <xdr:col>9</xdr:col>
                <xdr:colOff>19050</xdr:colOff>
                <xdr:row>37</xdr:row>
                <xdr:rowOff>28575</xdr:rowOff>
              </from>
              <to>
                <xdr:col>10</xdr:col>
                <xdr:colOff>361950</xdr:colOff>
                <xdr:row>39</xdr:row>
                <xdr:rowOff>9525</xdr:rowOff>
              </to>
            </anchor>
          </controlPr>
        </control>
      </mc:Choice>
      <mc:Fallback>
        <control shapeId="1060" r:id="rId54" name="BtnAnnuleM3Z"/>
      </mc:Fallback>
    </mc:AlternateContent>
    <mc:AlternateContent xmlns:mc="http://schemas.openxmlformats.org/markup-compatibility/2006">
      <mc:Choice Requires="x14">
        <control shapeId="1061" r:id="rId56" name="BtnAnnuleAllM1">
          <controlPr disabled="1" autoLine="0" r:id="rId57">
            <anchor moveWithCells="1">
              <from>
                <xdr:col>0</xdr:col>
                <xdr:colOff>523875</xdr:colOff>
                <xdr:row>39</xdr:row>
                <xdr:rowOff>123825</xdr:rowOff>
              </from>
              <to>
                <xdr:col>0</xdr:col>
                <xdr:colOff>1104900</xdr:colOff>
                <xdr:row>41</xdr:row>
                <xdr:rowOff>114300</xdr:rowOff>
              </to>
            </anchor>
          </controlPr>
        </control>
      </mc:Choice>
      <mc:Fallback>
        <control shapeId="1061" r:id="rId56" name="BtnAnnuleAllM1"/>
      </mc:Fallback>
    </mc:AlternateContent>
    <mc:AlternateContent xmlns:mc="http://schemas.openxmlformats.org/markup-compatibility/2006">
      <mc:Choice Requires="x14">
        <control shapeId="1062" r:id="rId58" name="BtnAnnuleAllM2">
          <controlPr disabled="1" autoLine="0" r:id="rId59">
            <anchor moveWithCells="1">
              <from>
                <xdr:col>2</xdr:col>
                <xdr:colOff>600075</xdr:colOff>
                <xdr:row>39</xdr:row>
                <xdr:rowOff>142875</xdr:rowOff>
              </from>
              <to>
                <xdr:col>4</xdr:col>
                <xdr:colOff>95250</xdr:colOff>
                <xdr:row>41</xdr:row>
                <xdr:rowOff>133350</xdr:rowOff>
              </to>
            </anchor>
          </controlPr>
        </control>
      </mc:Choice>
      <mc:Fallback>
        <control shapeId="1062" r:id="rId58" name="BtnAnnuleAllM2"/>
      </mc:Fallback>
    </mc:AlternateContent>
    <mc:AlternateContent xmlns:mc="http://schemas.openxmlformats.org/markup-compatibility/2006">
      <mc:Choice Requires="x14">
        <control shapeId="1064" r:id="rId60" name="BtnAnnuleAllM3">
          <controlPr disabled="1" autoLine="0" r:id="rId61">
            <anchor moveWithCells="1">
              <from>
                <xdr:col>8</xdr:col>
                <xdr:colOff>19050</xdr:colOff>
                <xdr:row>39</xdr:row>
                <xdr:rowOff>142875</xdr:rowOff>
              </from>
              <to>
                <xdr:col>8</xdr:col>
                <xdr:colOff>590550</xdr:colOff>
                <xdr:row>41</xdr:row>
                <xdr:rowOff>133350</xdr:rowOff>
              </to>
            </anchor>
          </controlPr>
        </control>
      </mc:Choice>
      <mc:Fallback>
        <control shapeId="1064" r:id="rId60" name="BtnAnnuleAllM3"/>
      </mc:Fallback>
    </mc:AlternateContent>
    <mc:AlternateContent xmlns:mc="http://schemas.openxmlformats.org/markup-compatibility/2006">
      <mc:Choice Requires="x14">
        <control shapeId="1065" r:id="rId62" name="BtnValideM1">
          <controlPr disabled="1" autoLine="0" autoPict="0" r:id="rId63">
            <anchor moveWithCells="1">
              <from>
                <xdr:col>0</xdr:col>
                <xdr:colOff>1209675</xdr:colOff>
                <xdr:row>39</xdr:row>
                <xdr:rowOff>114300</xdr:rowOff>
              </from>
              <to>
                <xdr:col>0</xdr:col>
                <xdr:colOff>2038350</xdr:colOff>
                <xdr:row>41</xdr:row>
                <xdr:rowOff>114300</xdr:rowOff>
              </to>
            </anchor>
          </controlPr>
        </control>
      </mc:Choice>
      <mc:Fallback>
        <control shapeId="1065" r:id="rId62" name="BtnValideM1"/>
      </mc:Fallback>
    </mc:AlternateContent>
    <mc:AlternateContent xmlns:mc="http://schemas.openxmlformats.org/markup-compatibility/2006">
      <mc:Choice Requires="x14">
        <control shapeId="1066" r:id="rId64" name="BtnValideM2">
          <controlPr disabled="1" autoLine="0" r:id="rId65">
            <anchor moveWithCells="1">
              <from>
                <xdr:col>4</xdr:col>
                <xdr:colOff>200025</xdr:colOff>
                <xdr:row>39</xdr:row>
                <xdr:rowOff>133350</xdr:rowOff>
              </from>
              <to>
                <xdr:col>5</xdr:col>
                <xdr:colOff>619125</xdr:colOff>
                <xdr:row>41</xdr:row>
                <xdr:rowOff>114300</xdr:rowOff>
              </to>
            </anchor>
          </controlPr>
        </control>
      </mc:Choice>
      <mc:Fallback>
        <control shapeId="1066" r:id="rId64" name="BtnValideM2"/>
      </mc:Fallback>
    </mc:AlternateContent>
    <mc:AlternateContent xmlns:mc="http://schemas.openxmlformats.org/markup-compatibility/2006">
      <mc:Choice Requires="x14">
        <control shapeId="1067" r:id="rId66" name="BtnValideM3">
          <controlPr disabled="1" autoLine="0" r:id="rId67">
            <anchor moveWithCells="1">
              <from>
                <xdr:col>9</xdr:col>
                <xdr:colOff>9525</xdr:colOff>
                <xdr:row>39</xdr:row>
                <xdr:rowOff>133350</xdr:rowOff>
              </from>
              <to>
                <xdr:col>10</xdr:col>
                <xdr:colOff>381000</xdr:colOff>
                <xdr:row>41</xdr:row>
                <xdr:rowOff>133350</xdr:rowOff>
              </to>
            </anchor>
          </controlPr>
        </control>
      </mc:Choice>
      <mc:Fallback>
        <control shapeId="1067" r:id="rId66" name="BtnValideM3"/>
      </mc:Fallback>
    </mc:AlternateContent>
    <mc:AlternateContent xmlns:mc="http://schemas.openxmlformats.org/markup-compatibility/2006">
      <mc:Choice Requires="x14">
        <control shapeId="1068" r:id="rId68" name="BtnF1">
          <controlPr autoLine="0" r:id="rId69">
            <anchor moveWithCells="1">
              <from>
                <xdr:col>13</xdr:col>
                <xdr:colOff>0</xdr:colOff>
                <xdr:row>34</xdr:row>
                <xdr:rowOff>28575</xdr:rowOff>
              </from>
              <to>
                <xdr:col>14</xdr:col>
                <xdr:colOff>266700</xdr:colOff>
                <xdr:row>36</xdr:row>
                <xdr:rowOff>28575</xdr:rowOff>
              </to>
            </anchor>
          </controlPr>
        </control>
      </mc:Choice>
      <mc:Fallback>
        <control shapeId="1068" r:id="rId68" name="BtnF1"/>
      </mc:Fallback>
    </mc:AlternateContent>
    <mc:AlternateContent xmlns:mc="http://schemas.openxmlformats.org/markup-compatibility/2006">
      <mc:Choice Requires="x14">
        <control shapeId="1070" r:id="rId70" name="BtnF2">
          <controlPr autoLine="0" r:id="rId71">
            <anchor moveWithCells="1">
              <from>
                <xdr:col>13</xdr:col>
                <xdr:colOff>0</xdr:colOff>
                <xdr:row>37</xdr:row>
                <xdr:rowOff>28575</xdr:rowOff>
              </from>
              <to>
                <xdr:col>14</xdr:col>
                <xdr:colOff>266700</xdr:colOff>
                <xdr:row>39</xdr:row>
                <xdr:rowOff>28575</xdr:rowOff>
              </to>
            </anchor>
          </controlPr>
        </control>
      </mc:Choice>
      <mc:Fallback>
        <control shapeId="1070" r:id="rId70" name="BtnF2"/>
      </mc:Fallback>
    </mc:AlternateContent>
    <mc:AlternateContent xmlns:mc="http://schemas.openxmlformats.org/markup-compatibility/2006">
      <mc:Choice Requires="x14">
        <control shapeId="1071" r:id="rId72" name="BtnF3">
          <controlPr autoLine="0" r:id="rId73">
            <anchor moveWithCells="1">
              <from>
                <xdr:col>13</xdr:col>
                <xdr:colOff>0</xdr:colOff>
                <xdr:row>40</xdr:row>
                <xdr:rowOff>19050</xdr:rowOff>
              </from>
              <to>
                <xdr:col>14</xdr:col>
                <xdr:colOff>266700</xdr:colOff>
                <xdr:row>42</xdr:row>
                <xdr:rowOff>19050</xdr:rowOff>
              </to>
            </anchor>
          </controlPr>
        </control>
      </mc:Choice>
      <mc:Fallback>
        <control shapeId="1071" r:id="rId72" name="BtnF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R34"/>
  <sheetViews>
    <sheetView tabSelected="1" topLeftCell="A4" zoomScaleNormal="100" workbookViewId="0">
      <selection activeCell="Q18" sqref="Q18"/>
    </sheetView>
  </sheetViews>
  <sheetFormatPr baseColWidth="10" defaultRowHeight="12.75" x14ac:dyDescent="0.2"/>
  <cols>
    <col min="1" max="1" width="4.5703125" bestFit="1" customWidth="1"/>
    <col min="2" max="2" width="27.5703125" customWidth="1"/>
    <col min="3" max="3" width="5.85546875" customWidth="1"/>
    <col min="4" max="4" width="4" customWidth="1"/>
    <col min="5" max="5" width="4" bestFit="1" customWidth="1"/>
    <col min="6" max="6" width="3.7109375" customWidth="1"/>
    <col min="7" max="7" width="7" bestFit="1" customWidth="1"/>
    <col min="8" max="8" width="6.28515625" customWidth="1"/>
    <col min="9" max="9" width="7" customWidth="1"/>
    <col min="10" max="10" width="6.28515625" customWidth="1"/>
    <col min="11" max="11" width="7" customWidth="1"/>
    <col min="12" max="12" width="6.28515625" customWidth="1"/>
    <col min="13" max="13" width="3.5703125" customWidth="1"/>
    <col min="14" max="14" width="7.85546875" customWidth="1"/>
    <col min="15" max="15" width="10.5703125" bestFit="1" customWidth="1"/>
    <col min="16" max="16" width="8.140625" bestFit="1" customWidth="1"/>
    <col min="17" max="17" width="5.85546875" bestFit="1" customWidth="1"/>
  </cols>
  <sheetData>
    <row r="1" spans="1:18" s="103" customFormat="1" ht="13.5" customHeight="1" x14ac:dyDescent="0.3">
      <c r="A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89"/>
      <c r="R1" s="189"/>
    </row>
    <row r="2" spans="1:18" ht="6" customHeight="1" x14ac:dyDescent="0.2">
      <c r="Q2" s="190"/>
      <c r="R2" s="190"/>
    </row>
    <row r="3" spans="1:18" ht="19.5" customHeight="1" x14ac:dyDescent="0.25">
      <c r="A3" s="32"/>
      <c r="B3" s="191"/>
      <c r="C3" s="242" t="s">
        <v>31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18" ht="16.5" customHeight="1" x14ac:dyDescent="0.2">
      <c r="C4" s="243" t="s">
        <v>69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8" ht="18" x14ac:dyDescent="0.25">
      <c r="A5" s="32"/>
      <c r="B5" s="187"/>
      <c r="C5" s="244" t="s">
        <v>109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</row>
    <row r="6" spans="1:18" ht="3.75" customHeight="1" x14ac:dyDescent="0.2">
      <c r="Q6" s="190"/>
      <c r="R6" s="190"/>
    </row>
    <row r="7" spans="1:18" ht="18" x14ac:dyDescent="0.2">
      <c r="A7" s="43"/>
      <c r="B7" s="187"/>
      <c r="C7" s="244" t="s">
        <v>110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</row>
    <row r="8" spans="1:18" ht="21" thickBot="1" x14ac:dyDescent="0.25">
      <c r="B8" s="192" t="s">
        <v>111</v>
      </c>
      <c r="Q8" s="190"/>
      <c r="R8" s="190"/>
    </row>
    <row r="9" spans="1:18" ht="13.5" thickBot="1" x14ac:dyDescent="0.25">
      <c r="A9" s="54"/>
      <c r="B9" s="4"/>
      <c r="C9" s="26"/>
      <c r="D9" s="26"/>
      <c r="E9" s="26"/>
      <c r="F9" s="4"/>
      <c r="G9" s="5" t="s">
        <v>12</v>
      </c>
      <c r="H9" s="7"/>
      <c r="I9" s="6" t="s">
        <v>13</v>
      </c>
      <c r="J9" s="7"/>
      <c r="K9" s="6" t="s">
        <v>14</v>
      </c>
      <c r="L9" s="7"/>
      <c r="M9" s="8"/>
      <c r="N9" s="9" t="s">
        <v>1</v>
      </c>
      <c r="O9" s="10" t="s">
        <v>5</v>
      </c>
      <c r="P9" s="11" t="s">
        <v>4</v>
      </c>
      <c r="Q9" s="240" t="s">
        <v>70</v>
      </c>
    </row>
    <row r="10" spans="1:18" ht="13.5" thickBot="1" x14ac:dyDescent="0.25">
      <c r="A10" s="55" t="s">
        <v>2</v>
      </c>
      <c r="B10" s="53" t="s">
        <v>0</v>
      </c>
      <c r="C10" s="27" t="s">
        <v>19</v>
      </c>
      <c r="D10" s="33" t="s">
        <v>15</v>
      </c>
      <c r="E10" s="34" t="s">
        <v>16</v>
      </c>
      <c r="F10" s="35" t="s">
        <v>17</v>
      </c>
      <c r="G10" s="15" t="s">
        <v>1</v>
      </c>
      <c r="H10" s="14" t="s">
        <v>2</v>
      </c>
      <c r="I10" s="13" t="s">
        <v>1</v>
      </c>
      <c r="J10" s="14" t="s">
        <v>2</v>
      </c>
      <c r="K10" s="13" t="s">
        <v>1</v>
      </c>
      <c r="L10" s="14" t="s">
        <v>2</v>
      </c>
      <c r="M10" s="8"/>
      <c r="N10" s="16" t="s">
        <v>4</v>
      </c>
      <c r="O10" s="17" t="s">
        <v>6</v>
      </c>
      <c r="P10" s="18" t="s">
        <v>7</v>
      </c>
      <c r="Q10" s="241"/>
    </row>
    <row r="11" spans="1:18" x14ac:dyDescent="0.2">
      <c r="A11" s="30">
        <v>1</v>
      </c>
      <c r="B11" s="121" t="s">
        <v>96</v>
      </c>
      <c r="C11" s="122">
        <v>38</v>
      </c>
      <c r="D11" s="123" t="s">
        <v>42</v>
      </c>
      <c r="E11" s="124" t="s">
        <v>53</v>
      </c>
      <c r="F11" s="125" t="s">
        <v>39</v>
      </c>
      <c r="G11" s="126">
        <v>27420</v>
      </c>
      <c r="H11" s="127">
        <v>1</v>
      </c>
      <c r="I11" s="128">
        <v>55990</v>
      </c>
      <c r="J11" s="127">
        <v>1</v>
      </c>
      <c r="K11" s="126">
        <v>33450</v>
      </c>
      <c r="L11" s="127">
        <v>1</v>
      </c>
      <c r="M11" s="129"/>
      <c r="N11" s="130">
        <f>K11+I11+G11</f>
        <v>116860</v>
      </c>
      <c r="O11" s="131">
        <v>38220</v>
      </c>
      <c r="P11" s="174">
        <f>L11+J11+H11</f>
        <v>3</v>
      </c>
      <c r="Q11" s="193" t="s">
        <v>114</v>
      </c>
    </row>
    <row r="12" spans="1:18" x14ac:dyDescent="0.2">
      <c r="A12" s="19">
        <v>2</v>
      </c>
      <c r="B12" s="132" t="s">
        <v>95</v>
      </c>
      <c r="C12" s="133">
        <v>84</v>
      </c>
      <c r="D12" s="134" t="s">
        <v>45</v>
      </c>
      <c r="E12" s="135" t="s">
        <v>33</v>
      </c>
      <c r="F12" s="136" t="s">
        <v>43</v>
      </c>
      <c r="G12" s="128">
        <v>59940</v>
      </c>
      <c r="H12" s="137">
        <v>2</v>
      </c>
      <c r="I12" s="128">
        <v>25170</v>
      </c>
      <c r="J12" s="137">
        <v>2</v>
      </c>
      <c r="K12" s="128">
        <v>31540</v>
      </c>
      <c r="L12" s="137">
        <v>2</v>
      </c>
      <c r="M12" s="129"/>
      <c r="N12" s="130">
        <f>K12+I12+G12</f>
        <v>116650</v>
      </c>
      <c r="O12" s="138">
        <v>57460</v>
      </c>
      <c r="P12" s="174">
        <f>L12+J12+H12</f>
        <v>6</v>
      </c>
      <c r="Q12" s="194" t="s">
        <v>114</v>
      </c>
    </row>
    <row r="13" spans="1:18" x14ac:dyDescent="0.2">
      <c r="A13" s="30">
        <v>3</v>
      </c>
      <c r="B13" s="132" t="s">
        <v>97</v>
      </c>
      <c r="C13" s="133">
        <v>71</v>
      </c>
      <c r="D13" s="134" t="s">
        <v>35</v>
      </c>
      <c r="E13" s="135" t="s">
        <v>43</v>
      </c>
      <c r="F13" s="136" t="s">
        <v>47</v>
      </c>
      <c r="G13" s="128">
        <v>29190</v>
      </c>
      <c r="H13" s="137">
        <v>1</v>
      </c>
      <c r="I13" s="128">
        <v>16130</v>
      </c>
      <c r="J13" s="137">
        <v>3</v>
      </c>
      <c r="K13" s="128">
        <v>57460</v>
      </c>
      <c r="L13" s="137">
        <v>2</v>
      </c>
      <c r="M13" s="129"/>
      <c r="N13" s="130">
        <f>K13+I13+G13</f>
        <v>102780</v>
      </c>
      <c r="O13" s="138">
        <v>51690</v>
      </c>
      <c r="P13" s="174">
        <f>L13+J13+H13</f>
        <v>6</v>
      </c>
      <c r="Q13" s="194" t="s">
        <v>114</v>
      </c>
    </row>
    <row r="14" spans="1:18" x14ac:dyDescent="0.2">
      <c r="A14" s="19">
        <v>4</v>
      </c>
      <c r="B14" s="132" t="s">
        <v>87</v>
      </c>
      <c r="C14" s="133" t="s">
        <v>88</v>
      </c>
      <c r="D14" s="134" t="s">
        <v>44</v>
      </c>
      <c r="E14" s="135" t="s">
        <v>39</v>
      </c>
      <c r="F14" s="136" t="s">
        <v>49</v>
      </c>
      <c r="G14" s="128">
        <v>29910</v>
      </c>
      <c r="H14" s="137">
        <v>4</v>
      </c>
      <c r="I14" s="128">
        <v>35250</v>
      </c>
      <c r="J14" s="137">
        <v>1</v>
      </c>
      <c r="K14" s="128">
        <v>35710</v>
      </c>
      <c r="L14" s="137">
        <v>1</v>
      </c>
      <c r="M14" s="129"/>
      <c r="N14" s="130">
        <f>K14+I14+G14</f>
        <v>100870</v>
      </c>
      <c r="O14" s="138">
        <v>123270</v>
      </c>
      <c r="P14" s="174">
        <f>L14+J14+H14</f>
        <v>6</v>
      </c>
      <c r="Q14" s="194" t="s">
        <v>114</v>
      </c>
    </row>
    <row r="15" spans="1:18" x14ac:dyDescent="0.2">
      <c r="A15" s="30">
        <v>5</v>
      </c>
      <c r="B15" s="132" t="s">
        <v>106</v>
      </c>
      <c r="C15" s="133">
        <v>45</v>
      </c>
      <c r="D15" s="134" t="s">
        <v>52</v>
      </c>
      <c r="E15" s="135" t="s">
        <v>36</v>
      </c>
      <c r="F15" s="136" t="s">
        <v>46</v>
      </c>
      <c r="G15" s="128">
        <v>64610</v>
      </c>
      <c r="H15" s="137">
        <v>1</v>
      </c>
      <c r="I15" s="128">
        <v>22230</v>
      </c>
      <c r="J15" s="137">
        <v>4</v>
      </c>
      <c r="K15" s="128">
        <v>30920</v>
      </c>
      <c r="L15" s="137">
        <v>3</v>
      </c>
      <c r="M15" s="129"/>
      <c r="N15" s="130">
        <f>K15+I15+G15</f>
        <v>117760</v>
      </c>
      <c r="O15" s="138">
        <v>42840</v>
      </c>
      <c r="P15" s="174">
        <f>L15+J15+H15</f>
        <v>8</v>
      </c>
      <c r="Q15" s="194" t="s">
        <v>114</v>
      </c>
    </row>
    <row r="16" spans="1:18" x14ac:dyDescent="0.2">
      <c r="A16" s="19">
        <v>6</v>
      </c>
      <c r="B16" s="132" t="s">
        <v>94</v>
      </c>
      <c r="C16" s="133">
        <v>83</v>
      </c>
      <c r="D16" s="134" t="s">
        <v>38</v>
      </c>
      <c r="E16" s="135" t="s">
        <v>49</v>
      </c>
      <c r="F16" s="136" t="s">
        <v>53</v>
      </c>
      <c r="G16" s="128">
        <v>14080</v>
      </c>
      <c r="H16" s="137">
        <v>6</v>
      </c>
      <c r="I16" s="128">
        <v>22260</v>
      </c>
      <c r="J16" s="137">
        <v>2</v>
      </c>
      <c r="K16" s="128">
        <v>59180</v>
      </c>
      <c r="L16" s="137">
        <v>1</v>
      </c>
      <c r="M16" s="129"/>
      <c r="N16" s="130">
        <f>K16+I16+G16</f>
        <v>95520</v>
      </c>
      <c r="O16" s="138">
        <v>29250</v>
      </c>
      <c r="P16" s="174">
        <f>L16+J16+H16</f>
        <v>9</v>
      </c>
      <c r="Q16" s="194" t="s">
        <v>115</v>
      </c>
    </row>
    <row r="17" spans="1:17" x14ac:dyDescent="0.2">
      <c r="A17" s="30">
        <v>7</v>
      </c>
      <c r="B17" s="132" t="s">
        <v>98</v>
      </c>
      <c r="C17" s="133">
        <v>71</v>
      </c>
      <c r="D17" s="134" t="s">
        <v>41</v>
      </c>
      <c r="E17" s="135" t="s">
        <v>52</v>
      </c>
      <c r="F17" s="136" t="s">
        <v>50</v>
      </c>
      <c r="G17" s="128">
        <v>23940</v>
      </c>
      <c r="H17" s="137">
        <v>3</v>
      </c>
      <c r="I17" s="128">
        <v>43250</v>
      </c>
      <c r="J17" s="137">
        <v>3</v>
      </c>
      <c r="K17" s="128">
        <v>17300</v>
      </c>
      <c r="L17" s="137">
        <v>4</v>
      </c>
      <c r="M17" s="129"/>
      <c r="N17" s="130">
        <f>K17+I17+G17</f>
        <v>84490</v>
      </c>
      <c r="O17" s="138">
        <v>43250</v>
      </c>
      <c r="P17" s="174">
        <f>L17+J17+H17</f>
        <v>10</v>
      </c>
      <c r="Q17" s="194" t="s">
        <v>115</v>
      </c>
    </row>
    <row r="18" spans="1:17" x14ac:dyDescent="0.2">
      <c r="A18" s="19">
        <v>8</v>
      </c>
      <c r="B18" s="132" t="s">
        <v>90</v>
      </c>
      <c r="C18" s="133">
        <v>70</v>
      </c>
      <c r="D18" s="134" t="s">
        <v>37</v>
      </c>
      <c r="E18" s="135" t="s">
        <v>48</v>
      </c>
      <c r="F18" s="136" t="s">
        <v>40</v>
      </c>
      <c r="G18" s="128">
        <v>20850</v>
      </c>
      <c r="H18" s="137">
        <v>4</v>
      </c>
      <c r="I18" s="138">
        <v>27190</v>
      </c>
      <c r="J18" s="137">
        <v>1</v>
      </c>
      <c r="K18" s="128">
        <v>29250</v>
      </c>
      <c r="L18" s="137">
        <v>6</v>
      </c>
      <c r="M18" s="129"/>
      <c r="N18" s="130">
        <f>K18+I18+G18</f>
        <v>77290</v>
      </c>
      <c r="O18" s="138">
        <v>35050</v>
      </c>
      <c r="P18" s="174">
        <f>L18+J18+H18</f>
        <v>11</v>
      </c>
      <c r="Q18" s="195" t="s">
        <v>115</v>
      </c>
    </row>
    <row r="19" spans="1:17" x14ac:dyDescent="0.2">
      <c r="A19" s="30">
        <v>9</v>
      </c>
      <c r="B19" s="132" t="s">
        <v>107</v>
      </c>
      <c r="C19" s="133">
        <v>45</v>
      </c>
      <c r="D19" s="134" t="s">
        <v>48</v>
      </c>
      <c r="E19" s="135" t="s">
        <v>40</v>
      </c>
      <c r="F19" s="136" t="s">
        <v>36</v>
      </c>
      <c r="G19" s="128">
        <v>4710</v>
      </c>
      <c r="H19" s="137">
        <v>6.01</v>
      </c>
      <c r="I19" s="138">
        <v>46210</v>
      </c>
      <c r="J19" s="137">
        <v>2</v>
      </c>
      <c r="K19" s="128">
        <v>25590</v>
      </c>
      <c r="L19" s="137">
        <v>3</v>
      </c>
      <c r="M19" s="129"/>
      <c r="N19" s="130">
        <f>K19+I19+G19</f>
        <v>76510</v>
      </c>
      <c r="O19" s="138">
        <v>46210</v>
      </c>
      <c r="P19" s="174">
        <f>L19+J19+H19</f>
        <v>11.01</v>
      </c>
      <c r="Q19" s="195" t="s">
        <v>116</v>
      </c>
    </row>
    <row r="20" spans="1:17" x14ac:dyDescent="0.2">
      <c r="A20" s="19">
        <v>10</v>
      </c>
      <c r="B20" s="132" t="s">
        <v>99</v>
      </c>
      <c r="C20" s="133">
        <v>71</v>
      </c>
      <c r="D20" s="134" t="s">
        <v>46</v>
      </c>
      <c r="E20" s="135" t="s">
        <v>35</v>
      </c>
      <c r="F20" s="136" t="s">
        <v>44</v>
      </c>
      <c r="G20" s="128">
        <v>23910</v>
      </c>
      <c r="H20" s="137">
        <v>2</v>
      </c>
      <c r="I20" s="138">
        <v>23100</v>
      </c>
      <c r="J20" s="137">
        <v>3</v>
      </c>
      <c r="K20" s="128">
        <v>23490</v>
      </c>
      <c r="L20" s="137">
        <v>6.01</v>
      </c>
      <c r="M20" s="129"/>
      <c r="N20" s="130">
        <f>K20+I20+G20</f>
        <v>70500</v>
      </c>
      <c r="O20" s="138">
        <v>59940</v>
      </c>
      <c r="P20" s="174">
        <f>L20+J20+H20</f>
        <v>11.01</v>
      </c>
      <c r="Q20" s="195" t="s">
        <v>116</v>
      </c>
    </row>
    <row r="21" spans="1:17" x14ac:dyDescent="0.2">
      <c r="A21" s="30">
        <v>11</v>
      </c>
      <c r="B21" s="132" t="s">
        <v>92</v>
      </c>
      <c r="C21" s="133">
        <v>41</v>
      </c>
      <c r="D21" s="134" t="s">
        <v>33</v>
      </c>
      <c r="E21" s="135" t="s">
        <v>44</v>
      </c>
      <c r="F21" s="136" t="s">
        <v>51</v>
      </c>
      <c r="G21" s="128">
        <v>27850</v>
      </c>
      <c r="H21" s="137">
        <v>2</v>
      </c>
      <c r="I21" s="138">
        <v>41530</v>
      </c>
      <c r="J21" s="137">
        <v>4</v>
      </c>
      <c r="K21" s="128">
        <v>12210</v>
      </c>
      <c r="L21" s="137">
        <v>6</v>
      </c>
      <c r="M21" s="129"/>
      <c r="N21" s="130">
        <f>K21+I21+G21</f>
        <v>81590</v>
      </c>
      <c r="O21" s="138">
        <v>41530</v>
      </c>
      <c r="P21" s="174">
        <f>L21+J21+H21</f>
        <v>12</v>
      </c>
      <c r="Q21" s="195" t="s">
        <v>116</v>
      </c>
    </row>
    <row r="22" spans="1:17" x14ac:dyDescent="0.2">
      <c r="A22" s="19">
        <v>12</v>
      </c>
      <c r="B22" s="132" t="s">
        <v>105</v>
      </c>
      <c r="C22" s="133">
        <v>45</v>
      </c>
      <c r="D22" s="134" t="s">
        <v>50</v>
      </c>
      <c r="E22" s="135" t="s">
        <v>34</v>
      </c>
      <c r="F22" s="136" t="s">
        <v>33</v>
      </c>
      <c r="G22" s="128">
        <v>8300</v>
      </c>
      <c r="H22" s="137">
        <v>5</v>
      </c>
      <c r="I22" s="138">
        <v>38220</v>
      </c>
      <c r="J22" s="137">
        <v>5</v>
      </c>
      <c r="K22" s="128">
        <v>33350</v>
      </c>
      <c r="L22" s="137">
        <v>2</v>
      </c>
      <c r="M22" s="129"/>
      <c r="N22" s="130">
        <f>K22+I22+G22</f>
        <v>79870</v>
      </c>
      <c r="O22" s="138">
        <v>32440</v>
      </c>
      <c r="P22" s="174">
        <f>L22+J22+H22</f>
        <v>12</v>
      </c>
      <c r="Q22" s="195" t="s">
        <v>116</v>
      </c>
    </row>
    <row r="23" spans="1:17" x14ac:dyDescent="0.2">
      <c r="A23" s="30">
        <v>13</v>
      </c>
      <c r="B23" s="132" t="s">
        <v>102</v>
      </c>
      <c r="C23" s="133">
        <v>41</v>
      </c>
      <c r="D23" s="134" t="s">
        <v>51</v>
      </c>
      <c r="E23" s="135" t="s">
        <v>38</v>
      </c>
      <c r="F23" s="136" t="s">
        <v>52</v>
      </c>
      <c r="G23" s="128">
        <v>12680</v>
      </c>
      <c r="H23" s="137">
        <v>3</v>
      </c>
      <c r="I23" s="138">
        <v>14480</v>
      </c>
      <c r="J23" s="137">
        <v>6</v>
      </c>
      <c r="K23" s="128">
        <v>51690</v>
      </c>
      <c r="L23" s="137">
        <v>3</v>
      </c>
      <c r="M23" s="129"/>
      <c r="N23" s="130">
        <f>K23+I23+G23</f>
        <v>78850</v>
      </c>
      <c r="O23" s="138">
        <v>35710</v>
      </c>
      <c r="P23" s="174">
        <f>L23+J23+H23</f>
        <v>12</v>
      </c>
      <c r="Q23" s="195" t="s">
        <v>116</v>
      </c>
    </row>
    <row r="24" spans="1:17" x14ac:dyDescent="0.2">
      <c r="A24" s="19">
        <v>14</v>
      </c>
      <c r="B24" s="132" t="s">
        <v>91</v>
      </c>
      <c r="C24" s="133">
        <v>38</v>
      </c>
      <c r="D24" s="134" t="s">
        <v>43</v>
      </c>
      <c r="E24" s="135" t="s">
        <v>41</v>
      </c>
      <c r="F24" s="136" t="s">
        <v>45</v>
      </c>
      <c r="G24" s="128">
        <v>11760</v>
      </c>
      <c r="H24" s="137">
        <v>4</v>
      </c>
      <c r="I24" s="138">
        <v>19230</v>
      </c>
      <c r="J24" s="137">
        <v>5</v>
      </c>
      <c r="K24" s="128">
        <v>42840</v>
      </c>
      <c r="L24" s="137">
        <v>4</v>
      </c>
      <c r="M24" s="129"/>
      <c r="N24" s="130">
        <f>K24+I24+G24</f>
        <v>73830</v>
      </c>
      <c r="O24" s="138">
        <v>59180</v>
      </c>
      <c r="P24" s="174">
        <f>L24+J24+H24</f>
        <v>13</v>
      </c>
      <c r="Q24" s="195" t="s">
        <v>116</v>
      </c>
    </row>
    <row r="25" spans="1:17" x14ac:dyDescent="0.2">
      <c r="A25" s="30">
        <v>15</v>
      </c>
      <c r="B25" s="132" t="s">
        <v>100</v>
      </c>
      <c r="C25" s="133">
        <v>71</v>
      </c>
      <c r="D25" s="134" t="s">
        <v>53</v>
      </c>
      <c r="E25" s="135" t="s">
        <v>51</v>
      </c>
      <c r="F25" s="136" t="s">
        <v>38</v>
      </c>
      <c r="G25" s="128">
        <v>20740</v>
      </c>
      <c r="H25" s="137">
        <v>6</v>
      </c>
      <c r="I25" s="138">
        <v>15880</v>
      </c>
      <c r="J25" s="137">
        <v>4</v>
      </c>
      <c r="K25" s="128">
        <v>15450</v>
      </c>
      <c r="L25" s="137">
        <v>4</v>
      </c>
      <c r="M25" s="129"/>
      <c r="N25" s="130">
        <f>K25+I25+G25</f>
        <v>52070</v>
      </c>
      <c r="O25" s="138">
        <v>27120</v>
      </c>
      <c r="P25" s="174">
        <f>L25+J25+H25</f>
        <v>14</v>
      </c>
      <c r="Q25" s="196" t="s">
        <v>116</v>
      </c>
    </row>
    <row r="26" spans="1:17" x14ac:dyDescent="0.2">
      <c r="A26" s="19">
        <v>16</v>
      </c>
      <c r="B26" s="132" t="s">
        <v>93</v>
      </c>
      <c r="C26" s="133">
        <v>13</v>
      </c>
      <c r="D26" s="134" t="s">
        <v>34</v>
      </c>
      <c r="E26" s="135" t="s">
        <v>50</v>
      </c>
      <c r="F26" s="136" t="s">
        <v>35</v>
      </c>
      <c r="G26" s="128">
        <v>32440</v>
      </c>
      <c r="H26" s="137">
        <v>3</v>
      </c>
      <c r="I26" s="138">
        <v>3230</v>
      </c>
      <c r="J26" s="137">
        <v>6</v>
      </c>
      <c r="K26" s="128">
        <v>5740</v>
      </c>
      <c r="L26" s="137">
        <v>5</v>
      </c>
      <c r="M26" s="129"/>
      <c r="N26" s="130">
        <f>K26+I26+G26</f>
        <v>41410</v>
      </c>
      <c r="O26" s="138">
        <v>20740</v>
      </c>
      <c r="P26" s="174">
        <f>L26+J26+H26</f>
        <v>14</v>
      </c>
      <c r="Q26" s="196" t="s">
        <v>116</v>
      </c>
    </row>
    <row r="27" spans="1:17" x14ac:dyDescent="0.2">
      <c r="A27" s="30">
        <v>17</v>
      </c>
      <c r="B27" s="132" t="s">
        <v>104</v>
      </c>
      <c r="C27" s="133">
        <v>41</v>
      </c>
      <c r="D27" s="134" t="s">
        <v>39</v>
      </c>
      <c r="E27" s="135" t="s">
        <v>45</v>
      </c>
      <c r="F27" s="136" t="s">
        <v>42</v>
      </c>
      <c r="G27" s="128">
        <v>20520</v>
      </c>
      <c r="H27" s="137">
        <v>5</v>
      </c>
      <c r="I27" s="138">
        <v>31730</v>
      </c>
      <c r="J27" s="137">
        <v>6</v>
      </c>
      <c r="K27" s="128">
        <v>12270</v>
      </c>
      <c r="L27" s="137">
        <v>5</v>
      </c>
      <c r="M27" s="129"/>
      <c r="N27" s="130">
        <f>K27+I27+G27</f>
        <v>64520</v>
      </c>
      <c r="O27" s="138">
        <v>11890</v>
      </c>
      <c r="P27" s="174">
        <f>L27+J27+H27</f>
        <v>16</v>
      </c>
      <c r="Q27" s="196" t="s">
        <v>116</v>
      </c>
    </row>
    <row r="28" spans="1:17" x14ac:dyDescent="0.2">
      <c r="A28" s="19">
        <v>18</v>
      </c>
      <c r="B28" s="132" t="s">
        <v>89</v>
      </c>
      <c r="C28" s="133">
        <v>38</v>
      </c>
      <c r="D28" s="134" t="s">
        <v>47</v>
      </c>
      <c r="E28" s="135" t="s">
        <v>42</v>
      </c>
      <c r="F28" s="136" t="s">
        <v>37</v>
      </c>
      <c r="G28" s="128">
        <v>27120</v>
      </c>
      <c r="H28" s="137">
        <v>5</v>
      </c>
      <c r="I28" s="138">
        <v>13770</v>
      </c>
      <c r="J28" s="137">
        <v>5</v>
      </c>
      <c r="K28" s="128">
        <v>5700</v>
      </c>
      <c r="L28" s="137">
        <v>6</v>
      </c>
      <c r="M28" s="129"/>
      <c r="N28" s="130">
        <f>K28+I28+G28</f>
        <v>46590</v>
      </c>
      <c r="O28" s="138">
        <v>55990</v>
      </c>
      <c r="P28" s="174">
        <f>L28+J28+H28</f>
        <v>16</v>
      </c>
      <c r="Q28" s="196" t="s">
        <v>116</v>
      </c>
    </row>
    <row r="29" spans="1:17" x14ac:dyDescent="0.2">
      <c r="A29" s="30">
        <v>19</v>
      </c>
      <c r="B29" s="132" t="s">
        <v>103</v>
      </c>
      <c r="C29" s="133">
        <v>41</v>
      </c>
      <c r="D29" s="134" t="s">
        <v>49</v>
      </c>
      <c r="E29" s="135" t="s">
        <v>37</v>
      </c>
      <c r="F29" s="136" t="s">
        <v>34</v>
      </c>
      <c r="G29" s="128">
        <v>7170</v>
      </c>
      <c r="H29" s="137">
        <v>6</v>
      </c>
      <c r="I29" s="138">
        <v>3650</v>
      </c>
      <c r="J29" s="137">
        <v>6.01</v>
      </c>
      <c r="K29" s="128">
        <v>35050</v>
      </c>
      <c r="L29" s="137">
        <v>5</v>
      </c>
      <c r="M29" s="129"/>
      <c r="N29" s="130">
        <f>K29+I29+G29</f>
        <v>45870</v>
      </c>
      <c r="O29" s="138">
        <v>23910</v>
      </c>
      <c r="P29" s="174">
        <f>L29+J29+H29</f>
        <v>17.009999999999998</v>
      </c>
      <c r="Q29" s="196" t="s">
        <v>116</v>
      </c>
    </row>
    <row r="30" spans="1:17" x14ac:dyDescent="0.2">
      <c r="A30" s="19">
        <v>20</v>
      </c>
      <c r="B30" s="132" t="s">
        <v>101</v>
      </c>
      <c r="C30" s="133">
        <v>37</v>
      </c>
      <c r="D30" s="134" t="s">
        <v>36</v>
      </c>
      <c r="E30" s="135" t="s">
        <v>47</v>
      </c>
      <c r="F30" s="136" t="s">
        <v>48</v>
      </c>
      <c r="G30" s="128">
        <v>0</v>
      </c>
      <c r="H30" s="137">
        <v>6.01</v>
      </c>
      <c r="I30" s="138">
        <v>11890</v>
      </c>
      <c r="J30" s="137">
        <v>6.01</v>
      </c>
      <c r="K30" s="128">
        <v>6200</v>
      </c>
      <c r="L30" s="137">
        <v>6.01</v>
      </c>
      <c r="M30" s="129"/>
      <c r="N30" s="130">
        <f>K30+I30+G30</f>
        <v>18090</v>
      </c>
      <c r="O30" s="138">
        <v>64610</v>
      </c>
      <c r="P30" s="174">
        <f>L30+J30+H30</f>
        <v>18.03</v>
      </c>
      <c r="Q30" s="196" t="s">
        <v>116</v>
      </c>
    </row>
    <row r="31" spans="1:17" ht="13.5" thickBot="1" x14ac:dyDescent="0.25">
      <c r="A31" s="20">
        <v>21</v>
      </c>
      <c r="B31" s="139" t="s">
        <v>108</v>
      </c>
      <c r="C31" s="140"/>
      <c r="D31" s="141" t="s">
        <v>40</v>
      </c>
      <c r="E31" s="142" t="s">
        <v>46</v>
      </c>
      <c r="F31" s="143" t="s">
        <v>41</v>
      </c>
      <c r="G31" s="144"/>
      <c r="H31" s="145">
        <v>7</v>
      </c>
      <c r="I31" s="144"/>
      <c r="J31" s="145">
        <v>7</v>
      </c>
      <c r="K31" s="144"/>
      <c r="L31" s="145">
        <v>7</v>
      </c>
      <c r="M31" s="129"/>
      <c r="N31" s="130">
        <f t="shared" ref="N12:N31" si="0">K31+I31+G31</f>
        <v>0</v>
      </c>
      <c r="O31" s="146">
        <v>0</v>
      </c>
      <c r="P31" s="174">
        <f t="shared" ref="P12:P31" si="1">L31+J31+H31</f>
        <v>21</v>
      </c>
      <c r="Q31" s="197"/>
    </row>
    <row r="32" spans="1:17" x14ac:dyDescent="0.2">
      <c r="A32" s="2"/>
      <c r="B32" s="1"/>
      <c r="C32" s="25"/>
      <c r="D32" s="23"/>
      <c r="E32" s="25"/>
      <c r="F32" s="23"/>
      <c r="G32" s="57" t="s">
        <v>9</v>
      </c>
      <c r="H32" s="38"/>
      <c r="I32" s="57" t="s">
        <v>112</v>
      </c>
      <c r="J32" s="1"/>
      <c r="K32" s="57" t="s">
        <v>113</v>
      </c>
      <c r="L32" s="38"/>
      <c r="M32" s="3"/>
      <c r="N32" s="2"/>
      <c r="O32" s="2"/>
      <c r="P32" s="1"/>
    </row>
    <row r="33" spans="1:15" x14ac:dyDescent="0.2">
      <c r="A33" s="2"/>
      <c r="B33" s="56" t="s">
        <v>18</v>
      </c>
      <c r="D33" s="25"/>
      <c r="E33" s="25"/>
      <c r="F33" s="28"/>
      <c r="G33" s="67">
        <f>SUM(G11:G31)/1000</f>
        <v>467.14</v>
      </c>
      <c r="H33" s="101"/>
      <c r="I33" s="67">
        <f>SUM(I11:I31)/1000</f>
        <v>510.39</v>
      </c>
      <c r="J33" s="101"/>
      <c r="K33" s="67">
        <f>SUM(K11:K31)/1000</f>
        <v>564.39</v>
      </c>
      <c r="L33" s="101"/>
      <c r="M33" s="102"/>
      <c r="N33" s="67">
        <f>SUM(N11:N31)/1000</f>
        <v>1541.92</v>
      </c>
      <c r="O33" s="2"/>
    </row>
    <row r="34" spans="1:15" x14ac:dyDescent="0.2">
      <c r="A34" s="2"/>
      <c r="B34" s="56" t="s">
        <v>10</v>
      </c>
      <c r="D34" s="25"/>
      <c r="E34" s="25"/>
      <c r="F34" s="28"/>
      <c r="G34" s="67">
        <f>G33/Liste!E5</f>
        <v>22.244761904761905</v>
      </c>
      <c r="H34" s="101"/>
      <c r="I34" s="67">
        <f>I33/Liste!E5</f>
        <v>24.304285714285715</v>
      </c>
      <c r="J34" s="101"/>
      <c r="K34" s="67">
        <f>K33/Liste!E5</f>
        <v>26.875714285714285</v>
      </c>
      <c r="L34" s="101"/>
      <c r="M34" s="102"/>
      <c r="N34" s="67">
        <f>N33/Liste!E5</f>
        <v>73.424761904761908</v>
      </c>
      <c r="O34" s="2"/>
    </row>
  </sheetData>
  <sortState ref="B11:P30">
    <sortCondition ref="P11:P30"/>
    <sortCondition descending="1" ref="N11:N30"/>
  </sortState>
  <mergeCells count="5">
    <mergeCell ref="Q9:Q10"/>
    <mergeCell ref="C3:Q3"/>
    <mergeCell ref="C4:Q4"/>
    <mergeCell ref="C5:Q5"/>
    <mergeCell ref="C7:Q7"/>
  </mergeCells>
  <phoneticPr fontId="4" type="noConversion"/>
  <conditionalFormatting sqref="Q11:Q31 Q35:Q37">
    <cfRule type="cellIs" dxfId="3" priority="1" stopIfTrue="1" operator="equal">
      <formula>"A"</formula>
    </cfRule>
    <cfRule type="cellIs" dxfId="2" priority="2" stopIfTrue="1" operator="equal">
      <formula>"D"</formula>
    </cfRule>
    <cfRule type="cellIs" dxfId="1" priority="3" stopIfTrue="1" operator="equal">
      <formula>"R"</formula>
    </cfRule>
    <cfRule type="cellIs" dxfId="0" priority="4" stopIfTrue="1" operator="equal">
      <formula>"M"</formula>
    </cfRule>
  </conditionalFormatting>
  <dataValidations count="1">
    <dataValidation type="list" allowBlank="1" showInputMessage="1" showErrorMessage="1" sqref="Q11:Q31" xr:uid="{00000000-0002-0000-0200-000000000000}">
      <formula1>"M,R,D,A"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portrait" horizontalDpi="4294967293" verticalDpi="4294967293" r:id="rId1"/>
  <headerFooter alignWithMargins="0"/>
  <drawing r:id="rId2"/>
  <legacyDrawing r:id="rId3"/>
  <webPublishItems count="1">
    <webPublishItem id="11158" divId="Modele_3M3S15P-ABS_2017_DEV02_11158" sourceType="sheet" destinationFile="D:\FFPS\FFPS Ed\Grilles Classement 2017 2020\Individuels\3 Manches X Secteurs\3 Manches 3 Secteurs\TestHtml.mht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P30"/>
  <sheetViews>
    <sheetView zoomScale="75" zoomScaleNormal="75" workbookViewId="0">
      <selection activeCell="D4" sqref="D4"/>
    </sheetView>
  </sheetViews>
  <sheetFormatPr baseColWidth="10" defaultRowHeight="12.75" x14ac:dyDescent="0.2"/>
  <cols>
    <col min="1" max="3" width="11.42578125" style="104"/>
    <col min="4" max="4" width="14.42578125" customWidth="1"/>
    <col min="5" max="5" width="11.42578125" style="107"/>
    <col min="9" max="9" width="2.140625" customWidth="1"/>
    <col min="12" max="12" width="2.7109375" customWidth="1"/>
    <col min="13" max="13" width="2.7109375" hidden="1" customWidth="1"/>
  </cols>
  <sheetData>
    <row r="1" spans="1:16" x14ac:dyDescent="0.2">
      <c r="A1" s="252" t="s">
        <v>56</v>
      </c>
      <c r="B1" s="247"/>
      <c r="C1" s="248"/>
      <c r="D1" s="116" t="s">
        <v>32</v>
      </c>
      <c r="E1" s="117" t="s">
        <v>54</v>
      </c>
      <c r="F1" s="246" t="s">
        <v>57</v>
      </c>
      <c r="G1" s="247"/>
      <c r="H1" s="248"/>
      <c r="M1">
        <v>1</v>
      </c>
      <c r="N1" s="253" t="s">
        <v>58</v>
      </c>
      <c r="O1" s="254"/>
      <c r="P1" s="255"/>
    </row>
    <row r="2" spans="1:16" ht="13.5" thickBot="1" x14ac:dyDescent="0.25">
      <c r="A2" s="249"/>
      <c r="B2" s="250"/>
      <c r="C2" s="251"/>
      <c r="D2" s="115">
        <f>COUNTA(A4:A24)</f>
        <v>21</v>
      </c>
      <c r="E2" s="114"/>
      <c r="F2" s="249"/>
      <c r="G2" s="250"/>
      <c r="H2" s="251"/>
      <c r="M2">
        <v>1</v>
      </c>
      <c r="N2" s="256"/>
      <c r="O2" s="257"/>
      <c r="P2" s="258"/>
    </row>
    <row r="3" spans="1:16" ht="13.5" thickBot="1" x14ac:dyDescent="0.25">
      <c r="A3" s="109" t="s">
        <v>66</v>
      </c>
      <c r="B3" s="109" t="s">
        <v>67</v>
      </c>
      <c r="C3" s="35" t="s">
        <v>68</v>
      </c>
      <c r="D3" s="110"/>
      <c r="E3" s="114"/>
      <c r="F3" s="111" t="s">
        <v>63</v>
      </c>
      <c r="G3" s="109" t="s">
        <v>64</v>
      </c>
      <c r="H3" s="35" t="s">
        <v>65</v>
      </c>
      <c r="M3">
        <v>1</v>
      </c>
      <c r="N3" s="184" t="s">
        <v>60</v>
      </c>
      <c r="O3" s="185" t="s">
        <v>61</v>
      </c>
      <c r="P3" s="186" t="s">
        <v>62</v>
      </c>
    </row>
    <row r="4" spans="1:16" x14ac:dyDescent="0.2">
      <c r="A4" s="36" t="s">
        <v>33</v>
      </c>
      <c r="B4" s="36" t="s">
        <v>44</v>
      </c>
      <c r="C4" s="36" t="s">
        <v>51</v>
      </c>
      <c r="D4" s="106"/>
      <c r="E4" s="172"/>
      <c r="F4" s="230" t="s">
        <v>33</v>
      </c>
      <c r="G4" s="231" t="s">
        <v>44</v>
      </c>
      <c r="H4" s="231" t="s">
        <v>51</v>
      </c>
      <c r="I4" s="51"/>
      <c r="N4" s="177" t="s">
        <v>33</v>
      </c>
      <c r="O4" s="175" t="s">
        <v>44</v>
      </c>
      <c r="P4" s="178" t="s">
        <v>51</v>
      </c>
    </row>
    <row r="5" spans="1:16" x14ac:dyDescent="0.2">
      <c r="A5" s="37" t="s">
        <v>35</v>
      </c>
      <c r="B5" s="37" t="s">
        <v>43</v>
      </c>
      <c r="C5" s="37" t="s">
        <v>47</v>
      </c>
      <c r="D5" s="106"/>
      <c r="E5" s="172"/>
      <c r="F5" s="232" t="s">
        <v>35</v>
      </c>
      <c r="G5" s="233" t="s">
        <v>43</v>
      </c>
      <c r="H5" s="233" t="s">
        <v>47</v>
      </c>
      <c r="I5" s="51"/>
      <c r="N5" s="179" t="s">
        <v>35</v>
      </c>
      <c r="O5" s="176" t="s">
        <v>43</v>
      </c>
      <c r="P5" s="180" t="s">
        <v>47</v>
      </c>
    </row>
    <row r="6" spans="1:16" x14ac:dyDescent="0.2">
      <c r="A6" s="37" t="s">
        <v>36</v>
      </c>
      <c r="B6" s="37" t="s">
        <v>47</v>
      </c>
      <c r="C6" s="37" t="s">
        <v>48</v>
      </c>
      <c r="D6" s="106"/>
      <c r="E6" s="172"/>
      <c r="F6" s="232" t="s">
        <v>36</v>
      </c>
      <c r="G6" s="233" t="s">
        <v>47</v>
      </c>
      <c r="H6" s="233" t="s">
        <v>48</v>
      </c>
      <c r="I6" s="51"/>
      <c r="N6" s="179" t="s">
        <v>36</v>
      </c>
      <c r="O6" s="176" t="s">
        <v>47</v>
      </c>
      <c r="P6" s="180" t="s">
        <v>48</v>
      </c>
    </row>
    <row r="7" spans="1:16" x14ac:dyDescent="0.2">
      <c r="A7" s="37" t="s">
        <v>37</v>
      </c>
      <c r="B7" s="37" t="s">
        <v>48</v>
      </c>
      <c r="C7" s="37" t="s">
        <v>40</v>
      </c>
      <c r="D7" s="106"/>
      <c r="E7" s="172"/>
      <c r="F7" s="232" t="s">
        <v>37</v>
      </c>
      <c r="G7" s="233" t="s">
        <v>48</v>
      </c>
      <c r="H7" s="233" t="s">
        <v>40</v>
      </c>
      <c r="I7" s="51"/>
      <c r="N7" s="179" t="s">
        <v>37</v>
      </c>
      <c r="O7" s="176" t="s">
        <v>51</v>
      </c>
      <c r="P7" s="180" t="s">
        <v>40</v>
      </c>
    </row>
    <row r="8" spans="1:16" x14ac:dyDescent="0.2">
      <c r="A8" s="37" t="s">
        <v>38</v>
      </c>
      <c r="B8" s="37" t="s">
        <v>49</v>
      </c>
      <c r="C8" s="37" t="s">
        <v>53</v>
      </c>
      <c r="D8" s="106"/>
      <c r="E8" s="172"/>
      <c r="F8" s="232" t="s">
        <v>38</v>
      </c>
      <c r="G8" s="233" t="s">
        <v>49</v>
      </c>
      <c r="H8" s="233" t="s">
        <v>53</v>
      </c>
      <c r="I8" s="51"/>
      <c r="N8" s="179" t="s">
        <v>38</v>
      </c>
      <c r="O8" s="176" t="s">
        <v>49</v>
      </c>
      <c r="P8" s="180" t="s">
        <v>53</v>
      </c>
    </row>
    <row r="9" spans="1:16" x14ac:dyDescent="0.2">
      <c r="A9" s="37" t="s">
        <v>39</v>
      </c>
      <c r="B9" s="37" t="s">
        <v>45</v>
      </c>
      <c r="C9" s="37" t="s">
        <v>42</v>
      </c>
      <c r="D9" s="106"/>
      <c r="E9" s="172"/>
      <c r="F9" s="232" t="s">
        <v>39</v>
      </c>
      <c r="G9" s="233" t="s">
        <v>45</v>
      </c>
      <c r="H9" s="233" t="s">
        <v>42</v>
      </c>
      <c r="I9" s="51"/>
      <c r="N9" s="179" t="s">
        <v>39</v>
      </c>
      <c r="O9" s="176" t="s">
        <v>45</v>
      </c>
      <c r="P9" s="180" t="s">
        <v>42</v>
      </c>
    </row>
    <row r="10" spans="1:16" x14ac:dyDescent="0.2">
      <c r="A10" s="37" t="s">
        <v>41</v>
      </c>
      <c r="B10" s="37" t="s">
        <v>52</v>
      </c>
      <c r="C10" s="37" t="s">
        <v>50</v>
      </c>
      <c r="D10" s="106"/>
      <c r="E10" s="172"/>
      <c r="F10" s="232" t="s">
        <v>41</v>
      </c>
      <c r="G10" s="233" t="s">
        <v>52</v>
      </c>
      <c r="H10" s="233" t="s">
        <v>50</v>
      </c>
      <c r="I10" s="51"/>
      <c r="N10" s="179" t="s">
        <v>41</v>
      </c>
      <c r="O10" s="176" t="s">
        <v>52</v>
      </c>
      <c r="P10" s="180" t="s">
        <v>50</v>
      </c>
    </row>
    <row r="11" spans="1:16" x14ac:dyDescent="0.2">
      <c r="A11" s="37" t="s">
        <v>49</v>
      </c>
      <c r="B11" s="37" t="s">
        <v>37</v>
      </c>
      <c r="C11" s="37" t="s">
        <v>34</v>
      </c>
      <c r="D11" s="106"/>
      <c r="E11" s="172"/>
      <c r="F11" s="232" t="s">
        <v>49</v>
      </c>
      <c r="G11" s="233" t="s">
        <v>37</v>
      </c>
      <c r="H11" s="233" t="s">
        <v>34</v>
      </c>
      <c r="I11" s="51"/>
      <c r="N11" s="179" t="s">
        <v>49</v>
      </c>
      <c r="O11" s="176" t="s">
        <v>37</v>
      </c>
      <c r="P11" s="180" t="s">
        <v>34</v>
      </c>
    </row>
    <row r="12" spans="1:16" x14ac:dyDescent="0.2">
      <c r="A12" s="37" t="s">
        <v>42</v>
      </c>
      <c r="B12" s="37" t="s">
        <v>53</v>
      </c>
      <c r="C12" s="37" t="s">
        <v>39</v>
      </c>
      <c r="D12" s="106"/>
      <c r="E12" s="172"/>
      <c r="F12" s="232" t="s">
        <v>42</v>
      </c>
      <c r="G12" s="233" t="s">
        <v>53</v>
      </c>
      <c r="H12" s="233" t="s">
        <v>39</v>
      </c>
      <c r="I12" s="51"/>
      <c r="N12" s="179" t="s">
        <v>42</v>
      </c>
      <c r="O12" s="176" t="s">
        <v>53</v>
      </c>
      <c r="P12" s="180" t="s">
        <v>41</v>
      </c>
    </row>
    <row r="13" spans="1:16" x14ac:dyDescent="0.2">
      <c r="A13" s="37" t="s">
        <v>43</v>
      </c>
      <c r="B13" s="37" t="s">
        <v>41</v>
      </c>
      <c r="C13" s="37" t="s">
        <v>45</v>
      </c>
      <c r="D13" s="106"/>
      <c r="E13" s="172"/>
      <c r="F13" s="232" t="s">
        <v>43</v>
      </c>
      <c r="G13" s="233" t="s">
        <v>41</v>
      </c>
      <c r="H13" s="233" t="s">
        <v>45</v>
      </c>
      <c r="I13" s="51"/>
      <c r="N13" s="179" t="s">
        <v>43</v>
      </c>
      <c r="O13" s="176" t="s">
        <v>41</v>
      </c>
      <c r="P13" s="180" t="s">
        <v>45</v>
      </c>
    </row>
    <row r="14" spans="1:16" x14ac:dyDescent="0.2">
      <c r="A14" s="37" t="s">
        <v>50</v>
      </c>
      <c r="B14" s="37" t="s">
        <v>34</v>
      </c>
      <c r="C14" s="37" t="s">
        <v>33</v>
      </c>
      <c r="D14" s="106"/>
      <c r="E14" s="172"/>
      <c r="F14" s="232" t="s">
        <v>50</v>
      </c>
      <c r="G14" s="233" t="s">
        <v>34</v>
      </c>
      <c r="H14" s="233" t="s">
        <v>33</v>
      </c>
      <c r="I14" s="51"/>
      <c r="N14" s="179" t="s">
        <v>50</v>
      </c>
      <c r="O14" s="176" t="s">
        <v>34</v>
      </c>
      <c r="P14" s="180" t="s">
        <v>33</v>
      </c>
    </row>
    <row r="15" spans="1:16" x14ac:dyDescent="0.2">
      <c r="A15" s="90" t="s">
        <v>48</v>
      </c>
      <c r="B15" s="90" t="s">
        <v>40</v>
      </c>
      <c r="C15" s="90" t="s">
        <v>36</v>
      </c>
      <c r="D15" s="106"/>
      <c r="E15" s="172"/>
      <c r="F15" s="232" t="s">
        <v>48</v>
      </c>
      <c r="G15" s="233" t="s">
        <v>40</v>
      </c>
      <c r="H15" s="233" t="s">
        <v>36</v>
      </c>
      <c r="I15" s="51"/>
      <c r="N15" s="179" t="s">
        <v>48</v>
      </c>
      <c r="O15" s="176" t="s">
        <v>40</v>
      </c>
      <c r="P15" s="180" t="s">
        <v>36</v>
      </c>
    </row>
    <row r="16" spans="1:16" x14ac:dyDescent="0.2">
      <c r="A16" s="90" t="s">
        <v>51</v>
      </c>
      <c r="B16" s="90" t="s">
        <v>38</v>
      </c>
      <c r="C16" s="90" t="s">
        <v>52</v>
      </c>
      <c r="D16" s="106"/>
      <c r="E16" s="172"/>
      <c r="F16" s="230" t="s">
        <v>51</v>
      </c>
      <c r="G16" s="231" t="s">
        <v>38</v>
      </c>
      <c r="H16" s="231" t="s">
        <v>52</v>
      </c>
      <c r="I16" s="51"/>
      <c r="N16" s="179" t="s">
        <v>51</v>
      </c>
      <c r="O16" s="176" t="s">
        <v>38</v>
      </c>
      <c r="P16" s="180" t="s">
        <v>52</v>
      </c>
    </row>
    <row r="17" spans="1:16" x14ac:dyDescent="0.2">
      <c r="A17" s="37" t="s">
        <v>46</v>
      </c>
      <c r="B17" s="37" t="s">
        <v>35</v>
      </c>
      <c r="C17" s="37" t="s">
        <v>44</v>
      </c>
      <c r="D17" s="106"/>
      <c r="E17" s="172"/>
      <c r="F17" s="232" t="s">
        <v>46</v>
      </c>
      <c r="G17" s="233" t="s">
        <v>35</v>
      </c>
      <c r="H17" s="233" t="s">
        <v>44</v>
      </c>
      <c r="I17" s="51"/>
      <c r="N17" s="179" t="s">
        <v>46</v>
      </c>
      <c r="O17" s="176" t="s">
        <v>35</v>
      </c>
      <c r="P17" s="180" t="s">
        <v>44</v>
      </c>
    </row>
    <row r="18" spans="1:16" x14ac:dyDescent="0.2">
      <c r="A18" s="37" t="s">
        <v>40</v>
      </c>
      <c r="B18" s="37" t="s">
        <v>46</v>
      </c>
      <c r="C18" s="37" t="s">
        <v>41</v>
      </c>
      <c r="D18" s="106"/>
      <c r="E18" s="114">
        <v>1</v>
      </c>
      <c r="F18" s="232" t="s">
        <v>40</v>
      </c>
      <c r="G18" s="233" t="s">
        <v>46</v>
      </c>
      <c r="H18" s="233" t="s">
        <v>41</v>
      </c>
      <c r="I18" s="51"/>
      <c r="M18">
        <v>1</v>
      </c>
      <c r="N18" s="179" t="s">
        <v>40</v>
      </c>
      <c r="O18" s="176" t="s">
        <v>50</v>
      </c>
      <c r="P18" s="180" t="s">
        <v>39</v>
      </c>
    </row>
    <row r="19" spans="1:16" x14ac:dyDescent="0.2">
      <c r="A19" s="37" t="s">
        <v>52</v>
      </c>
      <c r="B19" s="37" t="s">
        <v>36</v>
      </c>
      <c r="C19" s="37" t="s">
        <v>46</v>
      </c>
      <c r="D19" s="106"/>
      <c r="E19" s="172"/>
      <c r="F19" s="232" t="s">
        <v>52</v>
      </c>
      <c r="G19" s="233" t="s">
        <v>36</v>
      </c>
      <c r="H19" s="233" t="s">
        <v>46</v>
      </c>
      <c r="I19" s="51"/>
      <c r="N19" s="179" t="s">
        <v>52</v>
      </c>
      <c r="O19" s="176" t="s">
        <v>36</v>
      </c>
      <c r="P19" s="180" t="s">
        <v>46</v>
      </c>
    </row>
    <row r="20" spans="1:16" x14ac:dyDescent="0.2">
      <c r="A20" s="37" t="s">
        <v>53</v>
      </c>
      <c r="B20" s="37" t="s">
        <v>51</v>
      </c>
      <c r="C20" s="37" t="s">
        <v>38</v>
      </c>
      <c r="D20" s="106"/>
      <c r="E20" s="172"/>
      <c r="F20" s="232" t="s">
        <v>53</v>
      </c>
      <c r="G20" s="233" t="s">
        <v>51</v>
      </c>
      <c r="H20" s="233" t="s">
        <v>38</v>
      </c>
      <c r="I20" s="51"/>
      <c r="N20" s="179" t="s">
        <v>53</v>
      </c>
      <c r="O20" s="176" t="s">
        <v>46</v>
      </c>
      <c r="P20" s="180" t="s">
        <v>38</v>
      </c>
    </row>
    <row r="21" spans="1:16" x14ac:dyDescent="0.2">
      <c r="A21" s="37" t="s">
        <v>44</v>
      </c>
      <c r="B21" s="37" t="s">
        <v>39</v>
      </c>
      <c r="C21" s="37" t="s">
        <v>49</v>
      </c>
      <c r="D21" s="106"/>
      <c r="E21" s="172"/>
      <c r="F21" s="232" t="s">
        <v>44</v>
      </c>
      <c r="G21" s="233" t="s">
        <v>39</v>
      </c>
      <c r="H21" s="233" t="s">
        <v>49</v>
      </c>
      <c r="I21" s="51"/>
      <c r="N21" s="179" t="s">
        <v>44</v>
      </c>
      <c r="O21" s="176" t="s">
        <v>39</v>
      </c>
      <c r="P21" s="180" t="s">
        <v>49</v>
      </c>
    </row>
    <row r="22" spans="1:16" x14ac:dyDescent="0.2">
      <c r="A22" s="37" t="s">
        <v>45</v>
      </c>
      <c r="B22" s="37" t="s">
        <v>33</v>
      </c>
      <c r="C22" s="37" t="s">
        <v>43</v>
      </c>
      <c r="D22" s="171"/>
      <c r="E22" s="172"/>
      <c r="F22" s="232" t="s">
        <v>45</v>
      </c>
      <c r="G22" s="233" t="s">
        <v>33</v>
      </c>
      <c r="H22" s="233" t="s">
        <v>43</v>
      </c>
      <c r="I22" s="51"/>
      <c r="N22" s="179" t="s">
        <v>45</v>
      </c>
      <c r="O22" s="176" t="s">
        <v>33</v>
      </c>
      <c r="P22" s="180" t="s">
        <v>43</v>
      </c>
    </row>
    <row r="23" spans="1:16" x14ac:dyDescent="0.2">
      <c r="A23" s="37" t="s">
        <v>34</v>
      </c>
      <c r="B23" s="37" t="s">
        <v>50</v>
      </c>
      <c r="C23" s="37" t="s">
        <v>35</v>
      </c>
      <c r="D23" s="106"/>
      <c r="E23" s="172"/>
      <c r="F23" s="232" t="s">
        <v>34</v>
      </c>
      <c r="G23" s="233" t="s">
        <v>50</v>
      </c>
      <c r="H23" s="233" t="s">
        <v>35</v>
      </c>
      <c r="I23" s="51"/>
      <c r="N23" s="179" t="s">
        <v>34</v>
      </c>
      <c r="O23" s="176" t="s">
        <v>48</v>
      </c>
      <c r="P23" s="180" t="s">
        <v>35</v>
      </c>
    </row>
    <row r="24" spans="1:16" ht="13.5" thickBot="1" x14ac:dyDescent="0.25">
      <c r="A24" s="37" t="s">
        <v>47</v>
      </c>
      <c r="B24" s="37" t="s">
        <v>42</v>
      </c>
      <c r="C24" s="37" t="s">
        <v>37</v>
      </c>
      <c r="D24" s="106"/>
      <c r="E24" s="172"/>
      <c r="F24" s="232" t="s">
        <v>47</v>
      </c>
      <c r="G24" s="233" t="s">
        <v>42</v>
      </c>
      <c r="H24" s="233" t="s">
        <v>37</v>
      </c>
      <c r="I24" s="51"/>
      <c r="N24" s="181" t="s">
        <v>47</v>
      </c>
      <c r="O24" s="182" t="s">
        <v>42</v>
      </c>
      <c r="P24" s="183" t="s">
        <v>37</v>
      </c>
    </row>
    <row r="25" spans="1:16" x14ac:dyDescent="0.2">
      <c r="D25" s="104"/>
      <c r="E25" s="108"/>
    </row>
    <row r="26" spans="1:16" x14ac:dyDescent="0.2">
      <c r="A26" s="105">
        <v>0</v>
      </c>
      <c r="B26" s="105">
        <v>0</v>
      </c>
      <c r="C26" s="105">
        <v>1</v>
      </c>
      <c r="D26" s="104"/>
      <c r="E26" s="108"/>
    </row>
    <row r="27" spans="1:16" x14ac:dyDescent="0.2">
      <c r="A27" s="105">
        <v>0</v>
      </c>
      <c r="B27" s="105">
        <v>1</v>
      </c>
      <c r="C27" s="105">
        <v>0</v>
      </c>
      <c r="D27" s="104"/>
      <c r="E27" s="108"/>
    </row>
    <row r="28" spans="1:16" x14ac:dyDescent="0.2">
      <c r="A28" s="105">
        <v>1</v>
      </c>
      <c r="B28" s="105">
        <v>0</v>
      </c>
      <c r="C28" s="105">
        <v>0</v>
      </c>
      <c r="D28" s="104"/>
      <c r="E28" s="108"/>
    </row>
    <row r="29" spans="1:16" x14ac:dyDescent="0.2">
      <c r="A29" s="105"/>
      <c r="B29" s="105"/>
      <c r="C29" s="105"/>
      <c r="D29" s="104"/>
      <c r="E29" s="108"/>
    </row>
    <row r="30" spans="1:16" x14ac:dyDescent="0.2">
      <c r="A30" s="105">
        <f>MAX(A26:A28)</f>
        <v>1</v>
      </c>
      <c r="B30" s="105">
        <f>MAX(B26:B28)</f>
        <v>1</v>
      </c>
      <c r="C30" s="105">
        <f>MAX(C26:C28)</f>
        <v>1</v>
      </c>
      <c r="J30" t="str">
        <f>Liste!F25</f>
        <v/>
      </c>
    </row>
  </sheetData>
  <sheetProtection password="DDC9" sheet="1" objects="1" scenarios="1"/>
  <mergeCells count="3">
    <mergeCell ref="F1:H2"/>
    <mergeCell ref="A1:C2"/>
    <mergeCell ref="N1:P2"/>
  </mergeCells>
  <pageMargins left="0.7" right="0.7" top="0.75" bottom="0.75" header="0.3" footer="0.3"/>
  <pageSetup paperSize="9" orientation="portrait" horizontalDpi="4294967293" verticalDpi="4294967293" r:id="rId1"/>
  <drawing r:id="rId2"/>
  <legacyDrawing r:id="rId3"/>
  <controls>
    <mc:AlternateContent xmlns:mc="http://schemas.openxmlformats.org/markup-compatibility/2006">
      <mc:Choice Requires="x14">
        <control shapeId="5122" r:id="rId4" name="BtnAjout">
          <controlPr autoLine="0" r:id="rId5">
            <anchor moveWithCells="1">
              <from>
                <xdr:col>9</xdr:col>
                <xdr:colOff>0</xdr:colOff>
                <xdr:row>2</xdr:row>
                <xdr:rowOff>19050</xdr:rowOff>
              </from>
              <to>
                <xdr:col>11</xdr:col>
                <xdr:colOff>9525</xdr:colOff>
                <xdr:row>3</xdr:row>
                <xdr:rowOff>152400</xdr:rowOff>
              </to>
            </anchor>
          </controlPr>
        </control>
      </mc:Choice>
      <mc:Fallback>
        <control shapeId="5122" r:id="rId4" name="BtnAjout"/>
      </mc:Fallback>
    </mc:AlternateContent>
    <mc:AlternateContent xmlns:mc="http://schemas.openxmlformats.org/markup-compatibility/2006">
      <mc:Choice Requires="x14">
        <control shapeId="5124" r:id="rId6" name="BtnAjout2">
          <controlPr autoLine="0" r:id="rId7">
            <anchor moveWithCells="1">
              <from>
                <xdr:col>9</xdr:col>
                <xdr:colOff>0</xdr:colOff>
                <xdr:row>5</xdr:row>
                <xdr:rowOff>0</xdr:rowOff>
              </from>
              <to>
                <xdr:col>11</xdr:col>
                <xdr:colOff>9525</xdr:colOff>
                <xdr:row>6</xdr:row>
                <xdr:rowOff>142875</xdr:rowOff>
              </to>
            </anchor>
          </controlPr>
        </control>
      </mc:Choice>
      <mc:Fallback>
        <control shapeId="5124" r:id="rId6" name="BtnAjout2"/>
      </mc:Fallback>
    </mc:AlternateContent>
    <mc:AlternateContent xmlns:mc="http://schemas.openxmlformats.org/markup-compatibility/2006">
      <mc:Choice Requires="x14">
        <control shapeId="5125" r:id="rId8" name="BtnAjout3">
          <controlPr autoLine="0" r:id="rId9">
            <anchor moveWithCells="1">
              <from>
                <xdr:col>9</xdr:col>
                <xdr:colOff>0</xdr:colOff>
                <xdr:row>8</xdr:row>
                <xdr:rowOff>9525</xdr:rowOff>
              </from>
              <to>
                <xdr:col>11</xdr:col>
                <xdr:colOff>9525</xdr:colOff>
                <xdr:row>9</xdr:row>
                <xdr:rowOff>152400</xdr:rowOff>
              </to>
            </anchor>
          </controlPr>
        </control>
      </mc:Choice>
      <mc:Fallback>
        <control shapeId="5125" r:id="rId8" name="BtnAjout3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I30"/>
  <sheetViews>
    <sheetView zoomScaleNormal="100" workbookViewId="0">
      <selection activeCell="B4" sqref="B4"/>
    </sheetView>
  </sheetViews>
  <sheetFormatPr baseColWidth="10" defaultRowHeight="12.75" x14ac:dyDescent="0.2"/>
  <cols>
    <col min="1" max="1" width="7.7109375" style="228" customWidth="1"/>
    <col min="2" max="2" width="34.28515625" style="198" customWidth="1"/>
    <col min="3" max="3" width="4.140625" style="198" customWidth="1"/>
    <col min="4" max="7" width="11.42578125" style="229"/>
    <col min="8" max="8" width="13.5703125" style="229" bestFit="1" customWidth="1"/>
    <col min="9" max="9" width="42.85546875" style="198" customWidth="1"/>
    <col min="10" max="16384" width="11.42578125" style="198"/>
  </cols>
  <sheetData>
    <row r="1" spans="1:9" ht="30" customHeight="1" x14ac:dyDescent="0.2">
      <c r="A1" s="259" t="s">
        <v>71</v>
      </c>
      <c r="B1" s="260"/>
      <c r="C1" s="260"/>
      <c r="D1" s="260"/>
      <c r="E1" s="260"/>
      <c r="F1" s="260"/>
      <c r="G1" s="260"/>
      <c r="H1" s="260"/>
      <c r="I1" s="260"/>
    </row>
    <row r="2" spans="1:9" ht="11.25" customHeight="1" thickBot="1" x14ac:dyDescent="0.3">
      <c r="A2" s="199"/>
      <c r="B2" s="200"/>
      <c r="C2" s="200"/>
      <c r="D2" s="201"/>
      <c r="E2" s="201"/>
      <c r="F2" s="201"/>
      <c r="G2" s="201"/>
      <c r="H2" s="201"/>
      <c r="I2" s="200"/>
    </row>
    <row r="3" spans="1:9" ht="20.25" customHeight="1" thickBot="1" x14ac:dyDescent="0.25">
      <c r="A3" s="202" t="s">
        <v>72</v>
      </c>
      <c r="B3" s="203" t="s">
        <v>0</v>
      </c>
      <c r="C3" s="204" t="s">
        <v>19</v>
      </c>
      <c r="D3" s="205" t="s">
        <v>73</v>
      </c>
      <c r="E3" s="205" t="s">
        <v>74</v>
      </c>
      <c r="F3" s="205" t="s">
        <v>75</v>
      </c>
      <c r="G3" s="205" t="s">
        <v>76</v>
      </c>
      <c r="H3" s="206" t="s">
        <v>3</v>
      </c>
      <c r="I3" s="202" t="s">
        <v>77</v>
      </c>
    </row>
    <row r="4" spans="1:9" ht="63" customHeight="1" x14ac:dyDescent="0.25">
      <c r="A4" s="207" t="s">
        <v>33</v>
      </c>
      <c r="B4" s="208" t="s">
        <v>92</v>
      </c>
      <c r="C4" s="209">
        <v>41</v>
      </c>
      <c r="D4" s="210"/>
      <c r="E4" s="211"/>
      <c r="F4" s="211"/>
      <c r="G4" s="211"/>
      <c r="H4" s="212"/>
      <c r="I4" s="213"/>
    </row>
    <row r="5" spans="1:9" ht="63" customHeight="1" x14ac:dyDescent="0.25">
      <c r="A5" s="214" t="s">
        <v>35</v>
      </c>
      <c r="B5" s="215" t="s">
        <v>97</v>
      </c>
      <c r="C5" s="216">
        <v>71</v>
      </c>
      <c r="D5" s="217"/>
      <c r="E5" s="218"/>
      <c r="F5" s="218"/>
      <c r="G5" s="218"/>
      <c r="H5" s="219"/>
      <c r="I5" s="220"/>
    </row>
    <row r="6" spans="1:9" ht="63" customHeight="1" x14ac:dyDescent="0.25">
      <c r="A6" s="214" t="s">
        <v>36</v>
      </c>
      <c r="B6" s="215" t="s">
        <v>101</v>
      </c>
      <c r="C6" s="216">
        <v>37</v>
      </c>
      <c r="D6" s="217"/>
      <c r="E6" s="218"/>
      <c r="F6" s="218"/>
      <c r="G6" s="218"/>
      <c r="H6" s="219"/>
      <c r="I6" s="220"/>
    </row>
    <row r="7" spans="1:9" ht="63" customHeight="1" x14ac:dyDescent="0.25">
      <c r="A7" s="214" t="s">
        <v>37</v>
      </c>
      <c r="B7" s="215" t="s">
        <v>90</v>
      </c>
      <c r="C7" s="216">
        <v>70</v>
      </c>
      <c r="D7" s="217"/>
      <c r="E7" s="218"/>
      <c r="F7" s="218"/>
      <c r="G7" s="218"/>
      <c r="H7" s="219"/>
      <c r="I7" s="220"/>
    </row>
    <row r="8" spans="1:9" ht="63" customHeight="1" x14ac:dyDescent="0.25">
      <c r="A8" s="214" t="s">
        <v>38</v>
      </c>
      <c r="B8" s="215" t="s">
        <v>94</v>
      </c>
      <c r="C8" s="216">
        <v>83</v>
      </c>
      <c r="D8" s="217"/>
      <c r="E8" s="218"/>
      <c r="F8" s="218"/>
      <c r="G8" s="218"/>
      <c r="H8" s="219"/>
      <c r="I8" s="220"/>
    </row>
    <row r="9" spans="1:9" ht="63" customHeight="1" x14ac:dyDescent="0.25">
      <c r="A9" s="214" t="s">
        <v>39</v>
      </c>
      <c r="B9" s="215" t="s">
        <v>104</v>
      </c>
      <c r="C9" s="216">
        <v>41</v>
      </c>
      <c r="D9" s="217"/>
      <c r="E9" s="218"/>
      <c r="F9" s="218"/>
      <c r="G9" s="218"/>
      <c r="H9" s="219"/>
      <c r="I9" s="220"/>
    </row>
    <row r="10" spans="1:9" ht="63" customHeight="1" thickBot="1" x14ac:dyDescent="0.3">
      <c r="A10" s="221" t="s">
        <v>41</v>
      </c>
      <c r="B10" s="222" t="s">
        <v>98</v>
      </c>
      <c r="C10" s="223">
        <v>71</v>
      </c>
      <c r="D10" s="224"/>
      <c r="E10" s="225"/>
      <c r="F10" s="225"/>
      <c r="G10" s="225"/>
      <c r="H10" s="226"/>
      <c r="I10" s="227"/>
    </row>
    <row r="11" spans="1:9" ht="30" customHeight="1" x14ac:dyDescent="0.2">
      <c r="A11" s="259" t="s">
        <v>78</v>
      </c>
      <c r="B11" s="260"/>
      <c r="C11" s="260"/>
      <c r="D11" s="260"/>
      <c r="E11" s="260"/>
      <c r="F11" s="260"/>
      <c r="G11" s="260"/>
      <c r="H11" s="260"/>
      <c r="I11" s="260"/>
    </row>
    <row r="12" spans="1:9" ht="11.25" customHeight="1" thickBot="1" x14ac:dyDescent="0.3">
      <c r="A12" s="199"/>
      <c r="B12" s="200"/>
      <c r="C12" s="200"/>
      <c r="D12" s="201"/>
      <c r="E12" s="201"/>
      <c r="F12" s="201"/>
      <c r="G12" s="201"/>
      <c r="H12" s="201"/>
      <c r="I12" s="200"/>
    </row>
    <row r="13" spans="1:9" ht="20.25" customHeight="1" thickBot="1" x14ac:dyDescent="0.25">
      <c r="A13" s="202" t="s">
        <v>72</v>
      </c>
      <c r="B13" s="203" t="s">
        <v>0</v>
      </c>
      <c r="C13" s="204" t="s">
        <v>19</v>
      </c>
      <c r="D13" s="205" t="s">
        <v>73</v>
      </c>
      <c r="E13" s="205" t="s">
        <v>74</v>
      </c>
      <c r="F13" s="205" t="s">
        <v>75</v>
      </c>
      <c r="G13" s="205" t="s">
        <v>76</v>
      </c>
      <c r="H13" s="206" t="s">
        <v>3</v>
      </c>
      <c r="I13" s="202" t="s">
        <v>77</v>
      </c>
    </row>
    <row r="14" spans="1:9" ht="63" customHeight="1" x14ac:dyDescent="0.25">
      <c r="A14" s="207" t="s">
        <v>49</v>
      </c>
      <c r="B14" s="208" t="s">
        <v>103</v>
      </c>
      <c r="C14" s="209">
        <v>41</v>
      </c>
      <c r="D14" s="210"/>
      <c r="E14" s="211"/>
      <c r="F14" s="211"/>
      <c r="G14" s="211"/>
      <c r="H14" s="212"/>
      <c r="I14" s="213"/>
    </row>
    <row r="15" spans="1:9" ht="63" customHeight="1" x14ac:dyDescent="0.25">
      <c r="A15" s="214" t="s">
        <v>42</v>
      </c>
      <c r="B15" s="215" t="s">
        <v>96</v>
      </c>
      <c r="C15" s="216">
        <v>38</v>
      </c>
      <c r="D15" s="217"/>
      <c r="E15" s="218"/>
      <c r="F15" s="218"/>
      <c r="G15" s="218"/>
      <c r="H15" s="219"/>
      <c r="I15" s="220"/>
    </row>
    <row r="16" spans="1:9" ht="63" customHeight="1" x14ac:dyDescent="0.25">
      <c r="A16" s="214" t="s">
        <v>43</v>
      </c>
      <c r="B16" s="215" t="s">
        <v>91</v>
      </c>
      <c r="C16" s="216">
        <v>38</v>
      </c>
      <c r="D16" s="217"/>
      <c r="E16" s="218"/>
      <c r="F16" s="218"/>
      <c r="G16" s="218"/>
      <c r="H16" s="219"/>
      <c r="I16" s="220"/>
    </row>
    <row r="17" spans="1:9" ht="63" customHeight="1" x14ac:dyDescent="0.25">
      <c r="A17" s="214" t="s">
        <v>50</v>
      </c>
      <c r="B17" s="215" t="s">
        <v>105</v>
      </c>
      <c r="C17" s="216">
        <v>45</v>
      </c>
      <c r="D17" s="217"/>
      <c r="E17" s="218"/>
      <c r="F17" s="218"/>
      <c r="G17" s="218"/>
      <c r="H17" s="219"/>
      <c r="I17" s="220"/>
    </row>
    <row r="18" spans="1:9" ht="63" customHeight="1" x14ac:dyDescent="0.25">
      <c r="A18" s="214" t="s">
        <v>48</v>
      </c>
      <c r="B18" s="215" t="s">
        <v>107</v>
      </c>
      <c r="C18" s="216">
        <v>45</v>
      </c>
      <c r="D18" s="217"/>
      <c r="E18" s="218"/>
      <c r="F18" s="218"/>
      <c r="G18" s="218"/>
      <c r="H18" s="219"/>
      <c r="I18" s="220"/>
    </row>
    <row r="19" spans="1:9" ht="63" customHeight="1" x14ac:dyDescent="0.25">
      <c r="A19" s="214" t="s">
        <v>51</v>
      </c>
      <c r="B19" s="215" t="s">
        <v>102</v>
      </c>
      <c r="C19" s="216">
        <v>41</v>
      </c>
      <c r="D19" s="217"/>
      <c r="E19" s="218"/>
      <c r="F19" s="218"/>
      <c r="G19" s="218"/>
      <c r="H19" s="219"/>
      <c r="I19" s="220"/>
    </row>
    <row r="20" spans="1:9" ht="63" customHeight="1" thickBot="1" x14ac:dyDescent="0.3">
      <c r="A20" s="221" t="s">
        <v>46</v>
      </c>
      <c r="B20" s="222" t="s">
        <v>99</v>
      </c>
      <c r="C20" s="223">
        <v>71</v>
      </c>
      <c r="D20" s="224"/>
      <c r="E20" s="225"/>
      <c r="F20" s="225"/>
      <c r="G20" s="225"/>
      <c r="H20" s="226"/>
      <c r="I20" s="227"/>
    </row>
    <row r="21" spans="1:9" ht="30" customHeight="1" x14ac:dyDescent="0.2">
      <c r="A21" s="259" t="s">
        <v>79</v>
      </c>
      <c r="B21" s="260"/>
      <c r="C21" s="260"/>
      <c r="D21" s="260"/>
      <c r="E21" s="260"/>
      <c r="F21" s="260"/>
      <c r="G21" s="260"/>
      <c r="H21" s="260"/>
      <c r="I21" s="260"/>
    </row>
    <row r="22" spans="1:9" ht="11.25" customHeight="1" thickBot="1" x14ac:dyDescent="0.3">
      <c r="A22" s="199"/>
      <c r="B22" s="200"/>
      <c r="C22" s="200"/>
      <c r="D22" s="201"/>
      <c r="E22" s="201"/>
      <c r="F22" s="201"/>
      <c r="G22" s="201"/>
      <c r="H22" s="201"/>
      <c r="I22" s="200"/>
    </row>
    <row r="23" spans="1:9" ht="20.25" customHeight="1" thickBot="1" x14ac:dyDescent="0.25">
      <c r="A23" s="202" t="s">
        <v>72</v>
      </c>
      <c r="B23" s="203" t="s">
        <v>0</v>
      </c>
      <c r="C23" s="204" t="s">
        <v>19</v>
      </c>
      <c r="D23" s="205" t="s">
        <v>73</v>
      </c>
      <c r="E23" s="205" t="s">
        <v>74</v>
      </c>
      <c r="F23" s="205" t="s">
        <v>75</v>
      </c>
      <c r="G23" s="205" t="s">
        <v>76</v>
      </c>
      <c r="H23" s="206" t="s">
        <v>3</v>
      </c>
      <c r="I23" s="202" t="s">
        <v>77</v>
      </c>
    </row>
    <row r="24" spans="1:9" ht="63" customHeight="1" x14ac:dyDescent="0.25">
      <c r="A24" s="207" t="s">
        <v>40</v>
      </c>
      <c r="B24" s="208" t="s">
        <v>108</v>
      </c>
      <c r="C24" s="209"/>
      <c r="D24" s="210"/>
      <c r="E24" s="211"/>
      <c r="F24" s="211"/>
      <c r="G24" s="211"/>
      <c r="H24" s="212"/>
      <c r="I24" s="213"/>
    </row>
    <row r="25" spans="1:9" ht="63" customHeight="1" x14ac:dyDescent="0.25">
      <c r="A25" s="214" t="s">
        <v>52</v>
      </c>
      <c r="B25" s="215" t="s">
        <v>106</v>
      </c>
      <c r="C25" s="216">
        <v>45</v>
      </c>
      <c r="D25" s="217"/>
      <c r="E25" s="218"/>
      <c r="F25" s="218"/>
      <c r="G25" s="218"/>
      <c r="H25" s="219"/>
      <c r="I25" s="220"/>
    </row>
    <row r="26" spans="1:9" ht="63" customHeight="1" x14ac:dyDescent="0.25">
      <c r="A26" s="214" t="s">
        <v>53</v>
      </c>
      <c r="B26" s="215" t="s">
        <v>100</v>
      </c>
      <c r="C26" s="216">
        <v>71</v>
      </c>
      <c r="D26" s="217"/>
      <c r="E26" s="218"/>
      <c r="F26" s="218"/>
      <c r="G26" s="218"/>
      <c r="H26" s="219"/>
      <c r="I26" s="220"/>
    </row>
    <row r="27" spans="1:9" ht="63" customHeight="1" x14ac:dyDescent="0.25">
      <c r="A27" s="214" t="s">
        <v>44</v>
      </c>
      <c r="B27" s="215" t="s">
        <v>87</v>
      </c>
      <c r="C27" s="216" t="s">
        <v>88</v>
      </c>
      <c r="D27" s="217"/>
      <c r="E27" s="218"/>
      <c r="F27" s="218"/>
      <c r="G27" s="218"/>
      <c r="H27" s="219"/>
      <c r="I27" s="220"/>
    </row>
    <row r="28" spans="1:9" ht="63" customHeight="1" x14ac:dyDescent="0.25">
      <c r="A28" s="214" t="s">
        <v>45</v>
      </c>
      <c r="B28" s="215" t="s">
        <v>95</v>
      </c>
      <c r="C28" s="216">
        <v>84</v>
      </c>
      <c r="D28" s="217"/>
      <c r="E28" s="218"/>
      <c r="F28" s="218"/>
      <c r="G28" s="218"/>
      <c r="H28" s="219"/>
      <c r="I28" s="220"/>
    </row>
    <row r="29" spans="1:9" ht="63" customHeight="1" x14ac:dyDescent="0.25">
      <c r="A29" s="214" t="s">
        <v>34</v>
      </c>
      <c r="B29" s="215" t="s">
        <v>93</v>
      </c>
      <c r="C29" s="216">
        <v>13</v>
      </c>
      <c r="D29" s="217"/>
      <c r="E29" s="218"/>
      <c r="F29" s="218"/>
      <c r="G29" s="218"/>
      <c r="H29" s="219"/>
      <c r="I29" s="220"/>
    </row>
    <row r="30" spans="1:9" ht="63" customHeight="1" thickBot="1" x14ac:dyDescent="0.3">
      <c r="A30" s="221" t="s">
        <v>47</v>
      </c>
      <c r="B30" s="222" t="s">
        <v>89</v>
      </c>
      <c r="C30" s="223">
        <v>38</v>
      </c>
      <c r="D30" s="224"/>
      <c r="E30" s="225"/>
      <c r="F30" s="225"/>
      <c r="G30" s="225"/>
      <c r="H30" s="226"/>
      <c r="I30" s="227"/>
    </row>
  </sheetData>
  <sheetProtection password="DDC9" sheet="1" objects="1" scenarios="1"/>
  <mergeCells count="3">
    <mergeCell ref="A1:I1"/>
    <mergeCell ref="A11:I11"/>
    <mergeCell ref="A21:I21"/>
  </mergeCells>
  <pageMargins left="0" right="0" top="0" bottom="0" header="0.31496062992125984" footer="0.31496062992125984"/>
  <pageSetup paperSize="9" orientation="landscape" horizontalDpi="4294967293" verticalDpi="4294967293" r:id="rId1"/>
  <rowBreaks count="2" manualBreakCount="2">
    <brk id="10" max="8" man="1"/>
    <brk id="20" max="8" man="1"/>
  </rowBreaks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I30"/>
  <sheetViews>
    <sheetView workbookViewId="0">
      <selection activeCell="B26" sqref="B26"/>
    </sheetView>
  </sheetViews>
  <sheetFormatPr baseColWidth="10" defaultRowHeight="12.75" x14ac:dyDescent="0.2"/>
  <cols>
    <col min="1" max="1" width="7.7109375" style="228" customWidth="1"/>
    <col min="2" max="2" width="34.28515625" style="198" customWidth="1"/>
    <col min="3" max="3" width="4.140625" style="198" customWidth="1"/>
    <col min="4" max="7" width="11.42578125" style="229"/>
    <col min="8" max="8" width="13.5703125" style="229" bestFit="1" customWidth="1"/>
    <col min="9" max="9" width="42.85546875" style="198" customWidth="1"/>
    <col min="10" max="16384" width="11.42578125" style="198"/>
  </cols>
  <sheetData>
    <row r="1" spans="1:9" ht="30" customHeight="1" x14ac:dyDescent="0.2">
      <c r="A1" s="259" t="s">
        <v>80</v>
      </c>
      <c r="B1" s="260"/>
      <c r="C1" s="260"/>
      <c r="D1" s="260"/>
      <c r="E1" s="260"/>
      <c r="F1" s="260"/>
      <c r="G1" s="260"/>
      <c r="H1" s="260"/>
      <c r="I1" s="260"/>
    </row>
    <row r="2" spans="1:9" ht="11.25" customHeight="1" thickBot="1" x14ac:dyDescent="0.3">
      <c r="A2" s="199"/>
      <c r="B2" s="200"/>
      <c r="C2" s="200"/>
      <c r="D2" s="201"/>
      <c r="E2" s="201"/>
      <c r="F2" s="201"/>
      <c r="G2" s="201"/>
      <c r="H2" s="201"/>
      <c r="I2" s="200"/>
    </row>
    <row r="3" spans="1:9" ht="20.25" customHeight="1" thickBot="1" x14ac:dyDescent="0.25">
      <c r="A3" s="202" t="s">
        <v>72</v>
      </c>
      <c r="B3" s="203" t="s">
        <v>0</v>
      </c>
      <c r="C3" s="204" t="s">
        <v>19</v>
      </c>
      <c r="D3" s="205" t="s">
        <v>73</v>
      </c>
      <c r="E3" s="205" t="s">
        <v>74</v>
      </c>
      <c r="F3" s="205" t="s">
        <v>75</v>
      </c>
      <c r="G3" s="205" t="s">
        <v>76</v>
      </c>
      <c r="H3" s="206" t="s">
        <v>3</v>
      </c>
      <c r="I3" s="202" t="s">
        <v>77</v>
      </c>
    </row>
    <row r="4" spans="1:9" ht="63" customHeight="1" x14ac:dyDescent="0.25">
      <c r="A4" s="207" t="s">
        <v>33</v>
      </c>
      <c r="B4" s="208" t="s">
        <v>95</v>
      </c>
      <c r="C4" s="209">
        <v>84</v>
      </c>
      <c r="D4" s="210"/>
      <c r="E4" s="211"/>
      <c r="F4" s="211"/>
      <c r="G4" s="211"/>
      <c r="H4" s="212"/>
      <c r="I4" s="213"/>
    </row>
    <row r="5" spans="1:9" ht="63" customHeight="1" x14ac:dyDescent="0.25">
      <c r="A5" s="214" t="s">
        <v>35</v>
      </c>
      <c r="B5" s="215" t="s">
        <v>99</v>
      </c>
      <c r="C5" s="216">
        <v>71</v>
      </c>
      <c r="D5" s="217"/>
      <c r="E5" s="218"/>
      <c r="F5" s="218"/>
      <c r="G5" s="218"/>
      <c r="H5" s="219"/>
      <c r="I5" s="220"/>
    </row>
    <row r="6" spans="1:9" ht="63" customHeight="1" x14ac:dyDescent="0.25">
      <c r="A6" s="214" t="s">
        <v>36</v>
      </c>
      <c r="B6" s="215" t="s">
        <v>106</v>
      </c>
      <c r="C6" s="216">
        <v>45</v>
      </c>
      <c r="D6" s="217"/>
      <c r="E6" s="218"/>
      <c r="F6" s="218"/>
      <c r="G6" s="218"/>
      <c r="H6" s="219"/>
      <c r="I6" s="220"/>
    </row>
    <row r="7" spans="1:9" ht="63" customHeight="1" x14ac:dyDescent="0.25">
      <c r="A7" s="214" t="s">
        <v>37</v>
      </c>
      <c r="B7" s="215" t="s">
        <v>103</v>
      </c>
      <c r="C7" s="216">
        <v>41</v>
      </c>
      <c r="D7" s="217"/>
      <c r="E7" s="218"/>
      <c r="F7" s="218"/>
      <c r="G7" s="218"/>
      <c r="H7" s="219"/>
      <c r="I7" s="220"/>
    </row>
    <row r="8" spans="1:9" ht="63" customHeight="1" x14ac:dyDescent="0.25">
      <c r="A8" s="214" t="s">
        <v>38</v>
      </c>
      <c r="B8" s="215" t="s">
        <v>102</v>
      </c>
      <c r="C8" s="216">
        <v>41</v>
      </c>
      <c r="D8" s="217"/>
      <c r="E8" s="218"/>
      <c r="F8" s="218"/>
      <c r="G8" s="218"/>
      <c r="H8" s="219"/>
      <c r="I8" s="220"/>
    </row>
    <row r="9" spans="1:9" ht="63" customHeight="1" x14ac:dyDescent="0.25">
      <c r="A9" s="214" t="s">
        <v>39</v>
      </c>
      <c r="B9" s="215" t="s">
        <v>87</v>
      </c>
      <c r="C9" s="216" t="s">
        <v>88</v>
      </c>
      <c r="D9" s="217"/>
      <c r="E9" s="218"/>
      <c r="F9" s="218"/>
      <c r="G9" s="218"/>
      <c r="H9" s="219"/>
      <c r="I9" s="220"/>
    </row>
    <row r="10" spans="1:9" ht="63" customHeight="1" thickBot="1" x14ac:dyDescent="0.3">
      <c r="A10" s="221" t="s">
        <v>41</v>
      </c>
      <c r="B10" s="222" t="s">
        <v>91</v>
      </c>
      <c r="C10" s="223">
        <v>38</v>
      </c>
      <c r="D10" s="224"/>
      <c r="E10" s="225"/>
      <c r="F10" s="225"/>
      <c r="G10" s="225"/>
      <c r="H10" s="226"/>
      <c r="I10" s="227"/>
    </row>
    <row r="11" spans="1:9" ht="30" customHeight="1" x14ac:dyDescent="0.2">
      <c r="A11" s="259" t="s">
        <v>81</v>
      </c>
      <c r="B11" s="260"/>
      <c r="C11" s="260"/>
      <c r="D11" s="260"/>
      <c r="E11" s="260"/>
      <c r="F11" s="260"/>
      <c r="G11" s="260"/>
      <c r="H11" s="260"/>
      <c r="I11" s="260"/>
    </row>
    <row r="12" spans="1:9" ht="11.25" customHeight="1" thickBot="1" x14ac:dyDescent="0.3">
      <c r="A12" s="199"/>
      <c r="B12" s="200"/>
      <c r="C12" s="200"/>
      <c r="D12" s="201"/>
      <c r="E12" s="201"/>
      <c r="F12" s="201"/>
      <c r="G12" s="201"/>
      <c r="H12" s="201"/>
      <c r="I12" s="200"/>
    </row>
    <row r="13" spans="1:9" ht="20.25" customHeight="1" thickBot="1" x14ac:dyDescent="0.25">
      <c r="A13" s="202" t="s">
        <v>72</v>
      </c>
      <c r="B13" s="203" t="s">
        <v>0</v>
      </c>
      <c r="C13" s="204" t="s">
        <v>19</v>
      </c>
      <c r="D13" s="205" t="s">
        <v>73</v>
      </c>
      <c r="E13" s="205" t="s">
        <v>74</v>
      </c>
      <c r="F13" s="205" t="s">
        <v>75</v>
      </c>
      <c r="G13" s="205" t="s">
        <v>76</v>
      </c>
      <c r="H13" s="206" t="s">
        <v>3</v>
      </c>
      <c r="I13" s="202" t="s">
        <v>77</v>
      </c>
    </row>
    <row r="14" spans="1:9" ht="63" customHeight="1" x14ac:dyDescent="0.25">
      <c r="A14" s="207" t="s">
        <v>49</v>
      </c>
      <c r="B14" s="208" t="s">
        <v>94</v>
      </c>
      <c r="C14" s="209">
        <v>83</v>
      </c>
      <c r="D14" s="210"/>
      <c r="E14" s="211"/>
      <c r="F14" s="211"/>
      <c r="G14" s="211"/>
      <c r="H14" s="212"/>
      <c r="I14" s="213"/>
    </row>
    <row r="15" spans="1:9" ht="63" customHeight="1" x14ac:dyDescent="0.25">
      <c r="A15" s="214" t="s">
        <v>42</v>
      </c>
      <c r="B15" s="215" t="s">
        <v>89</v>
      </c>
      <c r="C15" s="216">
        <v>38</v>
      </c>
      <c r="D15" s="217"/>
      <c r="E15" s="218"/>
      <c r="F15" s="218"/>
      <c r="G15" s="218"/>
      <c r="H15" s="219"/>
      <c r="I15" s="220"/>
    </row>
    <row r="16" spans="1:9" ht="63" customHeight="1" x14ac:dyDescent="0.25">
      <c r="A16" s="214" t="s">
        <v>43</v>
      </c>
      <c r="B16" s="215" t="s">
        <v>97</v>
      </c>
      <c r="C16" s="216">
        <v>71</v>
      </c>
      <c r="D16" s="217"/>
      <c r="E16" s="218"/>
      <c r="F16" s="218"/>
      <c r="G16" s="218"/>
      <c r="H16" s="219"/>
      <c r="I16" s="220"/>
    </row>
    <row r="17" spans="1:9" ht="63" customHeight="1" x14ac:dyDescent="0.25">
      <c r="A17" s="214" t="s">
        <v>50</v>
      </c>
      <c r="B17" s="215" t="s">
        <v>93</v>
      </c>
      <c r="C17" s="216">
        <v>13</v>
      </c>
      <c r="D17" s="217"/>
      <c r="E17" s="218"/>
      <c r="F17" s="218"/>
      <c r="G17" s="218"/>
      <c r="H17" s="219"/>
      <c r="I17" s="220"/>
    </row>
    <row r="18" spans="1:9" ht="63" customHeight="1" x14ac:dyDescent="0.25">
      <c r="A18" s="214" t="s">
        <v>48</v>
      </c>
      <c r="B18" s="215" t="s">
        <v>90</v>
      </c>
      <c r="C18" s="216">
        <v>70</v>
      </c>
      <c r="D18" s="217"/>
      <c r="E18" s="218"/>
      <c r="F18" s="218"/>
      <c r="G18" s="218"/>
      <c r="H18" s="219"/>
      <c r="I18" s="220"/>
    </row>
    <row r="19" spans="1:9" ht="63" customHeight="1" x14ac:dyDescent="0.25">
      <c r="A19" s="214" t="s">
        <v>51</v>
      </c>
      <c r="B19" s="215" t="s">
        <v>100</v>
      </c>
      <c r="C19" s="216">
        <v>71</v>
      </c>
      <c r="D19" s="217"/>
      <c r="E19" s="218"/>
      <c r="F19" s="218"/>
      <c r="G19" s="218"/>
      <c r="H19" s="219"/>
      <c r="I19" s="220"/>
    </row>
    <row r="20" spans="1:9" ht="63" customHeight="1" thickBot="1" x14ac:dyDescent="0.3">
      <c r="A20" s="221" t="s">
        <v>46</v>
      </c>
      <c r="B20" s="222" t="s">
        <v>108</v>
      </c>
      <c r="C20" s="223"/>
      <c r="D20" s="224"/>
      <c r="E20" s="225"/>
      <c r="F20" s="225"/>
      <c r="G20" s="225"/>
      <c r="H20" s="226"/>
      <c r="I20" s="227"/>
    </row>
    <row r="21" spans="1:9" ht="30" customHeight="1" x14ac:dyDescent="0.2">
      <c r="A21" s="259" t="s">
        <v>82</v>
      </c>
      <c r="B21" s="260"/>
      <c r="C21" s="260"/>
      <c r="D21" s="260"/>
      <c r="E21" s="260"/>
      <c r="F21" s="260"/>
      <c r="G21" s="260"/>
      <c r="H21" s="260"/>
      <c r="I21" s="260"/>
    </row>
    <row r="22" spans="1:9" ht="11.25" customHeight="1" thickBot="1" x14ac:dyDescent="0.3">
      <c r="A22" s="199"/>
      <c r="B22" s="200"/>
      <c r="C22" s="200"/>
      <c r="D22" s="201"/>
      <c r="E22" s="201"/>
      <c r="F22" s="201"/>
      <c r="G22" s="201"/>
      <c r="H22" s="201"/>
      <c r="I22" s="200"/>
    </row>
    <row r="23" spans="1:9" ht="20.25" customHeight="1" thickBot="1" x14ac:dyDescent="0.25">
      <c r="A23" s="202" t="s">
        <v>72</v>
      </c>
      <c r="B23" s="203" t="s">
        <v>0</v>
      </c>
      <c r="C23" s="204" t="s">
        <v>19</v>
      </c>
      <c r="D23" s="205" t="s">
        <v>73</v>
      </c>
      <c r="E23" s="205" t="s">
        <v>74</v>
      </c>
      <c r="F23" s="205" t="s">
        <v>75</v>
      </c>
      <c r="G23" s="205" t="s">
        <v>76</v>
      </c>
      <c r="H23" s="206" t="s">
        <v>3</v>
      </c>
      <c r="I23" s="202" t="s">
        <v>77</v>
      </c>
    </row>
    <row r="24" spans="1:9" ht="63" customHeight="1" x14ac:dyDescent="0.25">
      <c r="A24" s="207" t="s">
        <v>40</v>
      </c>
      <c r="B24" s="208" t="s">
        <v>107</v>
      </c>
      <c r="C24" s="209">
        <v>45</v>
      </c>
      <c r="D24" s="210"/>
      <c r="E24" s="211"/>
      <c r="F24" s="211"/>
      <c r="G24" s="211"/>
      <c r="H24" s="212"/>
      <c r="I24" s="213"/>
    </row>
    <row r="25" spans="1:9" ht="63" customHeight="1" x14ac:dyDescent="0.25">
      <c r="A25" s="214" t="s">
        <v>52</v>
      </c>
      <c r="B25" s="215" t="s">
        <v>98</v>
      </c>
      <c r="C25" s="216">
        <v>71</v>
      </c>
      <c r="D25" s="217"/>
      <c r="E25" s="218"/>
      <c r="F25" s="218"/>
      <c r="G25" s="218"/>
      <c r="H25" s="219"/>
      <c r="I25" s="220"/>
    </row>
    <row r="26" spans="1:9" ht="63" customHeight="1" x14ac:dyDescent="0.25">
      <c r="A26" s="214" t="s">
        <v>53</v>
      </c>
      <c r="B26" s="215" t="s">
        <v>96</v>
      </c>
      <c r="C26" s="216">
        <v>38</v>
      </c>
      <c r="D26" s="217"/>
      <c r="E26" s="218"/>
      <c r="F26" s="218"/>
      <c r="G26" s="218"/>
      <c r="H26" s="219"/>
      <c r="I26" s="220"/>
    </row>
    <row r="27" spans="1:9" ht="63" customHeight="1" x14ac:dyDescent="0.25">
      <c r="A27" s="214" t="s">
        <v>44</v>
      </c>
      <c r="B27" s="215" t="s">
        <v>92</v>
      </c>
      <c r="C27" s="216">
        <v>41</v>
      </c>
      <c r="D27" s="217"/>
      <c r="E27" s="218"/>
      <c r="F27" s="218"/>
      <c r="G27" s="218"/>
      <c r="H27" s="219"/>
      <c r="I27" s="220"/>
    </row>
    <row r="28" spans="1:9" ht="63" customHeight="1" x14ac:dyDescent="0.25">
      <c r="A28" s="214" t="s">
        <v>45</v>
      </c>
      <c r="B28" s="215" t="s">
        <v>104</v>
      </c>
      <c r="C28" s="216">
        <v>41</v>
      </c>
      <c r="D28" s="217"/>
      <c r="E28" s="218"/>
      <c r="F28" s="218"/>
      <c r="G28" s="218"/>
      <c r="H28" s="219"/>
      <c r="I28" s="220"/>
    </row>
    <row r="29" spans="1:9" ht="63" customHeight="1" x14ac:dyDescent="0.25">
      <c r="A29" s="214" t="s">
        <v>34</v>
      </c>
      <c r="B29" s="215" t="s">
        <v>105</v>
      </c>
      <c r="C29" s="216">
        <v>45</v>
      </c>
      <c r="D29" s="217"/>
      <c r="E29" s="218"/>
      <c r="F29" s="218"/>
      <c r="G29" s="218"/>
      <c r="H29" s="219"/>
      <c r="I29" s="220"/>
    </row>
    <row r="30" spans="1:9" ht="63" customHeight="1" thickBot="1" x14ac:dyDescent="0.3">
      <c r="A30" s="221" t="s">
        <v>47</v>
      </c>
      <c r="B30" s="222" t="s">
        <v>101</v>
      </c>
      <c r="C30" s="223">
        <v>37</v>
      </c>
      <c r="D30" s="224"/>
      <c r="E30" s="225"/>
      <c r="F30" s="225"/>
      <c r="G30" s="225"/>
      <c r="H30" s="226"/>
      <c r="I30" s="227"/>
    </row>
  </sheetData>
  <sheetProtection password="DDC9" sheet="1" objects="1" scenarios="1"/>
  <mergeCells count="3">
    <mergeCell ref="A1:I1"/>
    <mergeCell ref="A11:I11"/>
    <mergeCell ref="A21:I21"/>
  </mergeCells>
  <pageMargins left="0" right="0" top="0" bottom="0" header="0.31496062992125984" footer="0.31496062992125984"/>
  <pageSetup paperSize="9" orientation="landscape" horizontalDpi="4294967293" verticalDpi="4294967293" r:id="rId1"/>
  <rowBreaks count="2" manualBreakCount="2">
    <brk id="10" max="8" man="1"/>
    <brk id="20" max="8" man="1"/>
  </rowBreaks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I30"/>
  <sheetViews>
    <sheetView topLeftCell="A9" workbookViewId="0">
      <selection activeCell="B16" sqref="B16"/>
    </sheetView>
  </sheetViews>
  <sheetFormatPr baseColWidth="10" defaultRowHeight="12.75" x14ac:dyDescent="0.2"/>
  <cols>
    <col min="1" max="1" width="7.7109375" style="228" customWidth="1"/>
    <col min="2" max="2" width="34.28515625" style="198" customWidth="1"/>
    <col min="3" max="3" width="4.140625" style="198" customWidth="1"/>
    <col min="4" max="7" width="11.42578125" style="229"/>
    <col min="8" max="8" width="13.5703125" style="229" bestFit="1" customWidth="1"/>
    <col min="9" max="9" width="42.85546875" style="198" customWidth="1"/>
    <col min="10" max="16384" width="11.42578125" style="198"/>
  </cols>
  <sheetData>
    <row r="1" spans="1:9" ht="30" customHeight="1" x14ac:dyDescent="0.2">
      <c r="A1" s="259" t="s">
        <v>83</v>
      </c>
      <c r="B1" s="260"/>
      <c r="C1" s="260"/>
      <c r="D1" s="260"/>
      <c r="E1" s="260"/>
      <c r="F1" s="260"/>
      <c r="G1" s="260"/>
      <c r="H1" s="260"/>
      <c r="I1" s="260"/>
    </row>
    <row r="2" spans="1:9" ht="11.25" customHeight="1" thickBot="1" x14ac:dyDescent="0.3">
      <c r="A2" s="199"/>
      <c r="B2" s="200"/>
      <c r="C2" s="200"/>
      <c r="D2" s="201"/>
      <c r="E2" s="201"/>
      <c r="F2" s="201"/>
      <c r="G2" s="201"/>
      <c r="H2" s="201"/>
      <c r="I2" s="200"/>
    </row>
    <row r="3" spans="1:9" ht="20.25" customHeight="1" thickBot="1" x14ac:dyDescent="0.25">
      <c r="A3" s="202" t="s">
        <v>72</v>
      </c>
      <c r="B3" s="203" t="s">
        <v>0</v>
      </c>
      <c r="C3" s="204" t="s">
        <v>19</v>
      </c>
      <c r="D3" s="205" t="s">
        <v>73</v>
      </c>
      <c r="E3" s="205" t="s">
        <v>74</v>
      </c>
      <c r="F3" s="205" t="s">
        <v>75</v>
      </c>
      <c r="G3" s="205" t="s">
        <v>76</v>
      </c>
      <c r="H3" s="206" t="s">
        <v>3</v>
      </c>
      <c r="I3" s="202" t="s">
        <v>77</v>
      </c>
    </row>
    <row r="4" spans="1:9" ht="63" customHeight="1" x14ac:dyDescent="0.25">
      <c r="A4" s="207" t="s">
        <v>33</v>
      </c>
      <c r="B4" s="208"/>
      <c r="C4" s="209"/>
      <c r="D4" s="210"/>
      <c r="E4" s="211"/>
      <c r="F4" s="211"/>
      <c r="G4" s="211"/>
      <c r="H4" s="212"/>
      <c r="I4" s="213"/>
    </row>
    <row r="5" spans="1:9" ht="63" customHeight="1" x14ac:dyDescent="0.25">
      <c r="A5" s="214" t="s">
        <v>35</v>
      </c>
      <c r="B5" s="215"/>
      <c r="C5" s="216"/>
      <c r="D5" s="217"/>
      <c r="E5" s="218"/>
      <c r="F5" s="218"/>
      <c r="G5" s="218"/>
      <c r="H5" s="219"/>
      <c r="I5" s="220"/>
    </row>
    <row r="6" spans="1:9" ht="63" customHeight="1" x14ac:dyDescent="0.25">
      <c r="A6" s="214" t="s">
        <v>36</v>
      </c>
      <c r="B6" s="215"/>
      <c r="C6" s="216"/>
      <c r="D6" s="217"/>
      <c r="E6" s="218"/>
      <c r="F6" s="218"/>
      <c r="G6" s="218"/>
      <c r="H6" s="219"/>
      <c r="I6" s="220"/>
    </row>
    <row r="7" spans="1:9" ht="63" customHeight="1" x14ac:dyDescent="0.25">
      <c r="A7" s="214" t="s">
        <v>37</v>
      </c>
      <c r="B7" s="215"/>
      <c r="C7" s="216"/>
      <c r="D7" s="217"/>
      <c r="E7" s="218"/>
      <c r="F7" s="218"/>
      <c r="G7" s="218"/>
      <c r="H7" s="219"/>
      <c r="I7" s="220"/>
    </row>
    <row r="8" spans="1:9" ht="63" customHeight="1" x14ac:dyDescent="0.25">
      <c r="A8" s="214" t="s">
        <v>38</v>
      </c>
      <c r="B8" s="215"/>
      <c r="C8" s="216"/>
      <c r="D8" s="217"/>
      <c r="E8" s="218"/>
      <c r="F8" s="218"/>
      <c r="G8" s="218"/>
      <c r="H8" s="219"/>
      <c r="I8" s="220"/>
    </row>
    <row r="9" spans="1:9" ht="63" customHeight="1" x14ac:dyDescent="0.25">
      <c r="A9" s="214" t="s">
        <v>39</v>
      </c>
      <c r="B9" s="215"/>
      <c r="C9" s="216"/>
      <c r="D9" s="217"/>
      <c r="E9" s="218"/>
      <c r="F9" s="218"/>
      <c r="G9" s="218"/>
      <c r="H9" s="219"/>
      <c r="I9" s="220"/>
    </row>
    <row r="10" spans="1:9" ht="63" customHeight="1" thickBot="1" x14ac:dyDescent="0.3">
      <c r="A10" s="221" t="s">
        <v>41</v>
      </c>
      <c r="B10" s="222"/>
      <c r="C10" s="223"/>
      <c r="D10" s="224"/>
      <c r="E10" s="225"/>
      <c r="F10" s="225"/>
      <c r="G10" s="225"/>
      <c r="H10" s="226"/>
      <c r="I10" s="227"/>
    </row>
    <row r="11" spans="1:9" ht="30" customHeight="1" x14ac:dyDescent="0.2">
      <c r="A11" s="259" t="s">
        <v>84</v>
      </c>
      <c r="B11" s="260"/>
      <c r="C11" s="260"/>
      <c r="D11" s="260"/>
      <c r="E11" s="260"/>
      <c r="F11" s="260"/>
      <c r="G11" s="260"/>
      <c r="H11" s="260"/>
      <c r="I11" s="260"/>
    </row>
    <row r="12" spans="1:9" ht="11.25" customHeight="1" thickBot="1" x14ac:dyDescent="0.3">
      <c r="A12" s="199"/>
      <c r="B12" s="200"/>
      <c r="C12" s="200"/>
      <c r="D12" s="201"/>
      <c r="E12" s="201"/>
      <c r="F12" s="201"/>
      <c r="G12" s="201"/>
      <c r="H12" s="201"/>
      <c r="I12" s="200"/>
    </row>
    <row r="13" spans="1:9" ht="20.25" customHeight="1" thickBot="1" x14ac:dyDescent="0.25">
      <c r="A13" s="202" t="s">
        <v>72</v>
      </c>
      <c r="B13" s="203" t="s">
        <v>0</v>
      </c>
      <c r="C13" s="204" t="s">
        <v>19</v>
      </c>
      <c r="D13" s="205" t="s">
        <v>73</v>
      </c>
      <c r="E13" s="205" t="s">
        <v>74</v>
      </c>
      <c r="F13" s="205" t="s">
        <v>75</v>
      </c>
      <c r="G13" s="205" t="s">
        <v>76</v>
      </c>
      <c r="H13" s="206" t="s">
        <v>3</v>
      </c>
      <c r="I13" s="202" t="s">
        <v>77</v>
      </c>
    </row>
    <row r="14" spans="1:9" ht="63" customHeight="1" x14ac:dyDescent="0.25">
      <c r="A14" s="207" t="s">
        <v>49</v>
      </c>
      <c r="B14" s="208"/>
      <c r="C14" s="209"/>
      <c r="D14" s="210"/>
      <c r="E14" s="211"/>
      <c r="F14" s="211"/>
      <c r="G14" s="211"/>
      <c r="H14" s="212"/>
      <c r="I14" s="213"/>
    </row>
    <row r="15" spans="1:9" ht="63" customHeight="1" x14ac:dyDescent="0.25">
      <c r="A15" s="214" t="s">
        <v>42</v>
      </c>
      <c r="B15" s="215"/>
      <c r="C15" s="216"/>
      <c r="D15" s="217"/>
      <c r="E15" s="218"/>
      <c r="F15" s="218"/>
      <c r="G15" s="218"/>
      <c r="H15" s="219"/>
      <c r="I15" s="220"/>
    </row>
    <row r="16" spans="1:9" ht="63" customHeight="1" x14ac:dyDescent="0.25">
      <c r="A16" s="214" t="s">
        <v>43</v>
      </c>
      <c r="B16" s="215"/>
      <c r="C16" s="216"/>
      <c r="D16" s="217"/>
      <c r="E16" s="218"/>
      <c r="F16" s="218"/>
      <c r="G16" s="218"/>
      <c r="H16" s="219"/>
      <c r="I16" s="220"/>
    </row>
    <row r="17" spans="1:9" ht="63" customHeight="1" x14ac:dyDescent="0.25">
      <c r="A17" s="214" t="s">
        <v>50</v>
      </c>
      <c r="B17" s="215"/>
      <c r="C17" s="216"/>
      <c r="D17" s="217"/>
      <c r="E17" s="218"/>
      <c r="F17" s="218"/>
      <c r="G17" s="218"/>
      <c r="H17" s="219"/>
      <c r="I17" s="220"/>
    </row>
    <row r="18" spans="1:9" ht="63" customHeight="1" x14ac:dyDescent="0.25">
      <c r="A18" s="214" t="s">
        <v>48</v>
      </c>
      <c r="B18" s="215"/>
      <c r="C18" s="216"/>
      <c r="D18" s="217"/>
      <c r="E18" s="218"/>
      <c r="F18" s="218"/>
      <c r="G18" s="218"/>
      <c r="H18" s="219"/>
      <c r="I18" s="220"/>
    </row>
    <row r="19" spans="1:9" ht="63" customHeight="1" x14ac:dyDescent="0.25">
      <c r="A19" s="214" t="s">
        <v>51</v>
      </c>
      <c r="B19" s="215"/>
      <c r="C19" s="216"/>
      <c r="D19" s="217"/>
      <c r="E19" s="218"/>
      <c r="F19" s="218"/>
      <c r="G19" s="218"/>
      <c r="H19" s="219"/>
      <c r="I19" s="220"/>
    </row>
    <row r="20" spans="1:9" ht="63" customHeight="1" thickBot="1" x14ac:dyDescent="0.3">
      <c r="A20" s="221" t="s">
        <v>46</v>
      </c>
      <c r="B20" s="222"/>
      <c r="C20" s="223"/>
      <c r="D20" s="224"/>
      <c r="E20" s="225"/>
      <c r="F20" s="225"/>
      <c r="G20" s="225"/>
      <c r="H20" s="226"/>
      <c r="I20" s="227"/>
    </row>
    <row r="21" spans="1:9" ht="30" customHeight="1" x14ac:dyDescent="0.2">
      <c r="A21" s="259" t="s">
        <v>85</v>
      </c>
      <c r="B21" s="260"/>
      <c r="C21" s="260"/>
      <c r="D21" s="260"/>
      <c r="E21" s="260"/>
      <c r="F21" s="260"/>
      <c r="G21" s="260"/>
      <c r="H21" s="260"/>
      <c r="I21" s="260"/>
    </row>
    <row r="22" spans="1:9" ht="11.25" customHeight="1" thickBot="1" x14ac:dyDescent="0.3">
      <c r="A22" s="199"/>
      <c r="B22" s="200"/>
      <c r="C22" s="200"/>
      <c r="D22" s="201"/>
      <c r="E22" s="201"/>
      <c r="F22" s="201"/>
      <c r="G22" s="201"/>
      <c r="H22" s="201"/>
      <c r="I22" s="200"/>
    </row>
    <row r="23" spans="1:9" ht="20.25" customHeight="1" thickBot="1" x14ac:dyDescent="0.25">
      <c r="A23" s="202" t="s">
        <v>72</v>
      </c>
      <c r="B23" s="203" t="s">
        <v>0</v>
      </c>
      <c r="C23" s="204" t="s">
        <v>19</v>
      </c>
      <c r="D23" s="205" t="s">
        <v>73</v>
      </c>
      <c r="E23" s="205" t="s">
        <v>74</v>
      </c>
      <c r="F23" s="205" t="s">
        <v>75</v>
      </c>
      <c r="G23" s="205" t="s">
        <v>76</v>
      </c>
      <c r="H23" s="206" t="s">
        <v>3</v>
      </c>
      <c r="I23" s="202" t="s">
        <v>77</v>
      </c>
    </row>
    <row r="24" spans="1:9" ht="63" customHeight="1" x14ac:dyDescent="0.25">
      <c r="A24" s="207" t="s">
        <v>40</v>
      </c>
      <c r="B24" s="208"/>
      <c r="C24" s="209"/>
      <c r="D24" s="210"/>
      <c r="E24" s="211"/>
      <c r="F24" s="211"/>
      <c r="G24" s="211"/>
      <c r="H24" s="212"/>
      <c r="I24" s="213"/>
    </row>
    <row r="25" spans="1:9" ht="63" customHeight="1" x14ac:dyDescent="0.25">
      <c r="A25" s="214" t="s">
        <v>52</v>
      </c>
      <c r="B25" s="215"/>
      <c r="C25" s="216"/>
      <c r="D25" s="217"/>
      <c r="E25" s="218"/>
      <c r="F25" s="218"/>
      <c r="G25" s="218"/>
      <c r="H25" s="219"/>
      <c r="I25" s="220"/>
    </row>
    <row r="26" spans="1:9" ht="63" customHeight="1" x14ac:dyDescent="0.25">
      <c r="A26" s="214" t="s">
        <v>53</v>
      </c>
      <c r="B26" s="215"/>
      <c r="C26" s="216"/>
      <c r="D26" s="217"/>
      <c r="E26" s="218"/>
      <c r="F26" s="218"/>
      <c r="G26" s="218"/>
      <c r="H26" s="219"/>
      <c r="I26" s="220"/>
    </row>
    <row r="27" spans="1:9" ht="63" customHeight="1" x14ac:dyDescent="0.25">
      <c r="A27" s="214" t="s">
        <v>44</v>
      </c>
      <c r="B27" s="215"/>
      <c r="C27" s="216"/>
      <c r="D27" s="217"/>
      <c r="E27" s="218"/>
      <c r="F27" s="218"/>
      <c r="G27" s="218"/>
      <c r="H27" s="219"/>
      <c r="I27" s="220"/>
    </row>
    <row r="28" spans="1:9" ht="63" customHeight="1" x14ac:dyDescent="0.25">
      <c r="A28" s="214" t="s">
        <v>45</v>
      </c>
      <c r="B28" s="215"/>
      <c r="C28" s="216"/>
      <c r="D28" s="217"/>
      <c r="E28" s="218"/>
      <c r="F28" s="218"/>
      <c r="G28" s="218"/>
      <c r="H28" s="219"/>
      <c r="I28" s="220"/>
    </row>
    <row r="29" spans="1:9" ht="63" customHeight="1" x14ac:dyDescent="0.25">
      <c r="A29" s="214" t="s">
        <v>34</v>
      </c>
      <c r="B29" s="215"/>
      <c r="C29" s="216"/>
      <c r="D29" s="217"/>
      <c r="E29" s="218"/>
      <c r="F29" s="218"/>
      <c r="G29" s="218"/>
      <c r="H29" s="219"/>
      <c r="I29" s="220"/>
    </row>
    <row r="30" spans="1:9" ht="63" customHeight="1" thickBot="1" x14ac:dyDescent="0.3">
      <c r="A30" s="221" t="s">
        <v>47</v>
      </c>
      <c r="B30" s="222"/>
      <c r="C30" s="223"/>
      <c r="D30" s="224"/>
      <c r="E30" s="225"/>
      <c r="F30" s="225"/>
      <c r="G30" s="225"/>
      <c r="H30" s="226"/>
      <c r="I30" s="227"/>
    </row>
  </sheetData>
  <sheetProtection password="DDC9" sheet="1" objects="1" scenarios="1"/>
  <mergeCells count="3">
    <mergeCell ref="A1:I1"/>
    <mergeCell ref="A11:I11"/>
    <mergeCell ref="A21:I21"/>
  </mergeCells>
  <pageMargins left="0" right="0" top="0" bottom="0" header="0.31496062992125984" footer="0.31496062992125984"/>
  <pageSetup paperSize="9" orientation="landscape" horizontalDpi="4294967293" verticalDpi="4294967293" r:id="rId1"/>
  <rowBreaks count="2" manualBreakCount="2">
    <brk id="10" max="8" man="1"/>
    <brk id="20" max="8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Liste</vt:lpstr>
      <vt:lpstr>Calculs</vt:lpstr>
      <vt:lpstr>IMPR</vt:lpstr>
      <vt:lpstr>Ajust</vt:lpstr>
      <vt:lpstr>Manche 1</vt:lpstr>
      <vt:lpstr>Manche 2</vt:lpstr>
      <vt:lpstr>Manche 3</vt:lpstr>
      <vt:lpstr>Calculs!Zone_d_impression</vt:lpstr>
      <vt:lpstr>'Manche 1'!Zone_d_impression</vt:lpstr>
      <vt:lpstr>'Manche 2'!Zone_d_impression</vt:lpstr>
      <vt:lpstr>'Manche 3'!Zone_d_impression</vt:lpstr>
    </vt:vector>
  </TitlesOfParts>
  <Company>Fondation d'Auteuil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JROJAS</dc:creator>
  <cp:lastModifiedBy>Jean-Luc QUERNEC</cp:lastModifiedBy>
  <cp:lastPrinted>2023-07-16T21:10:08Z</cp:lastPrinted>
  <dcterms:created xsi:type="dcterms:W3CDTF">2007-12-10T10:18:32Z</dcterms:created>
  <dcterms:modified xsi:type="dcterms:W3CDTF">2023-07-16T21:10:18Z</dcterms:modified>
</cp:coreProperties>
</file>