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activeTab="2"/>
  </bookViews>
  <sheets>
    <sheet name="Liste" sheetId="1" r:id="rId1"/>
    <sheet name="Calculs" sheetId="2" r:id="rId2"/>
    <sheet name="IMPR" sheetId="3" r:id="rId3"/>
    <sheet name="Ajust" sheetId="4" r:id="rId4"/>
    <sheet name="Manche 1" sheetId="5" r:id="rId5"/>
    <sheet name="Manche 2" sheetId="6" r:id="rId6"/>
    <sheet name="Manche 3" sheetId="7" r:id="rId7"/>
  </sheets>
  <definedNames>
    <definedName name="_xlfn.COUNTIFS" hidden="1">#NAME?</definedName>
    <definedName name="_xlnm.Print_Area" localSheetId="1">'Calculs'!$A$2:$P$33</definedName>
    <definedName name="_xlnm.Print_Area" localSheetId="4">'Manche 1'!$A$1:$I$36</definedName>
    <definedName name="_xlnm.Print_Area" localSheetId="5">'Manche 2'!$A$1:$I$36</definedName>
    <definedName name="_xlnm.Print_Area" localSheetId="6">'Manche 3'!$A$1:$I$36</definedName>
  </definedNames>
  <calcPr fullCalcOnLoad="1"/>
</workbook>
</file>

<file path=xl/comments1.xml><?xml version="1.0" encoding="utf-8"?>
<comments xmlns="http://schemas.openxmlformats.org/spreadsheetml/2006/main">
  <authors>
    <author>ROJAS</author>
  </authors>
  <commentList>
    <comment ref="E3" authorId="0">
      <text>
        <r>
          <rPr>
            <b/>
            <sz val="9"/>
            <rFont val="Tahoma"/>
            <family val="2"/>
          </rPr>
          <t>ROJAS:</t>
        </r>
        <r>
          <rPr>
            <sz val="9"/>
            <rFont val="Tahoma"/>
            <family val="2"/>
          </rPr>
          <t xml:space="preserve">
Si = 0 ==&gt; OK
Si = 1 ==&gt; Avertissement
Si = 2 ==&gt; Verrou Envoi</t>
        </r>
      </text>
    </comment>
    <comment ref="E4" authorId="0">
      <text>
        <r>
          <rPr>
            <b/>
            <sz val="9"/>
            <rFont val="Tahoma"/>
            <family val="2"/>
          </rPr>
          <t>ROJAS:</t>
        </r>
        <r>
          <rPr>
            <sz val="9"/>
            <rFont val="Tahoma"/>
            <family val="2"/>
          </rPr>
          <t xml:space="preserve">
Nombre de pêcheurs par secteur</t>
        </r>
      </text>
    </comment>
    <comment ref="E5" authorId="0">
      <text>
        <r>
          <rPr>
            <b/>
            <sz val="9"/>
            <rFont val="Tahoma"/>
            <family val="2"/>
          </rPr>
          <t>ROJAS:</t>
        </r>
        <r>
          <rPr>
            <sz val="9"/>
            <rFont val="Tahoma"/>
            <family val="2"/>
          </rPr>
          <t xml:space="preserve">
Nombre total 
de pêcheurs</t>
        </r>
      </text>
    </comment>
  </commentList>
</comments>
</file>

<file path=xl/comments3.xml><?xml version="1.0" encoding="utf-8"?>
<comments xmlns="http://schemas.openxmlformats.org/spreadsheetml/2006/main">
  <authors>
    <author>ROJAS</author>
  </authors>
  <commentList>
    <comment ref="Q9" authorId="0">
      <text>
        <r>
          <rPr>
            <b/>
            <sz val="9"/>
            <rFont val="Tahoma"/>
            <family val="2"/>
          </rPr>
          <t>FFPSed:
M = Montant
R = Restant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D = Descendant
A = Autre</t>
        </r>
      </text>
    </comment>
  </commentList>
</comments>
</file>

<file path=xl/sharedStrings.xml><?xml version="1.0" encoding="utf-8"?>
<sst xmlns="http://schemas.openxmlformats.org/spreadsheetml/2006/main" count="968" uniqueCount="128">
  <si>
    <t>Nom et Prénom</t>
  </si>
  <si>
    <t>Poids</t>
  </si>
  <si>
    <t>Clt</t>
  </si>
  <si>
    <t>Poids Total</t>
  </si>
  <si>
    <t>Total</t>
  </si>
  <si>
    <t>Meilleure</t>
  </si>
  <si>
    <t>Manche</t>
  </si>
  <si>
    <t>Points</t>
  </si>
  <si>
    <t>Général</t>
  </si>
  <si>
    <t>A</t>
  </si>
  <si>
    <t>Moyenne Par Pêcheur</t>
  </si>
  <si>
    <t>CLT</t>
  </si>
  <si>
    <t>MANCHE 1</t>
  </si>
  <si>
    <t>MANCHE 2</t>
  </si>
  <si>
    <t>T</t>
  </si>
  <si>
    <t>O</t>
  </si>
  <si>
    <t>S</t>
  </si>
  <si>
    <t>Poids Total ( en Kg )</t>
  </si>
  <si>
    <t>CD</t>
  </si>
  <si>
    <t>GRILLE</t>
  </si>
  <si>
    <t>1 ère Manche</t>
  </si>
  <si>
    <t>2 ème Manche</t>
  </si>
  <si>
    <t>3 ème Manche</t>
  </si>
  <si>
    <t>TOS</t>
  </si>
  <si>
    <t>Nom &amp; Prénom</t>
  </si>
  <si>
    <t>LISTE DES PÊCHEURS</t>
  </si>
  <si>
    <t>GESTION DES ERREURS</t>
  </si>
  <si>
    <t>Nombre de X</t>
  </si>
  <si>
    <t>Nombre de Y</t>
  </si>
  <si>
    <t>Nombre de Z</t>
  </si>
  <si>
    <t>FÉDÉRATION FRANÇAISE DES PÊCHES SPORTIVES</t>
  </si>
  <si>
    <t>Nb Pêcheurs</t>
  </si>
  <si>
    <t>X01</t>
  </si>
  <si>
    <t>Z06</t>
  </si>
  <si>
    <t>X02</t>
  </si>
  <si>
    <t>X03</t>
  </si>
  <si>
    <t>Y08</t>
  </si>
  <si>
    <t>X04</t>
  </si>
  <si>
    <t>Y09</t>
  </si>
  <si>
    <t>X05</t>
  </si>
  <si>
    <t>X06</t>
  </si>
  <si>
    <t>Z01</t>
  </si>
  <si>
    <t>X07</t>
  </si>
  <si>
    <t>Y02</t>
  </si>
  <si>
    <t>X08</t>
  </si>
  <si>
    <t>Y03</t>
  </si>
  <si>
    <t>X09</t>
  </si>
  <si>
    <t>Z04</t>
  </si>
  <si>
    <t>Z05</t>
  </si>
  <si>
    <t>Y07</t>
  </si>
  <si>
    <t>Z07</t>
  </si>
  <si>
    <t>Z08</t>
  </si>
  <si>
    <t>Y05</t>
  </si>
  <si>
    <t>Y01</t>
  </si>
  <si>
    <t>Y04</t>
  </si>
  <si>
    <t>Z09</t>
  </si>
  <si>
    <t>Y06</t>
  </si>
  <si>
    <t>Z02</t>
  </si>
  <si>
    <t>Z03</t>
  </si>
  <si>
    <t>ABSENTS</t>
  </si>
  <si>
    <t>Nb Forfaits</t>
  </si>
  <si>
    <t>GRILLE TOS APPLIQUÉE</t>
  </si>
  <si>
    <t>GRILLE TOS RECALCUL</t>
  </si>
  <si>
    <t>GRILLE FFPS Eau Douce</t>
  </si>
  <si>
    <t/>
  </si>
  <si>
    <t>X</t>
  </si>
  <si>
    <t>Y</t>
  </si>
  <si>
    <t>Z</t>
  </si>
  <si>
    <t>XX</t>
  </si>
  <si>
    <t>YY</t>
  </si>
  <si>
    <t>ZZ</t>
  </si>
  <si>
    <t>XXX</t>
  </si>
  <si>
    <t>YYY</t>
  </si>
  <si>
    <t>ZZZ</t>
  </si>
  <si>
    <t>Eau Douce</t>
  </si>
  <si>
    <t xml:space="preserve">     MANCHE 3</t>
  </si>
  <si>
    <t>Statut</t>
  </si>
  <si>
    <t>Manche 1  ---  Secteur X</t>
  </si>
  <si>
    <t>Tirage</t>
  </si>
  <si>
    <t>Pesée 1</t>
  </si>
  <si>
    <t xml:space="preserve">Pesée 2 </t>
  </si>
  <si>
    <t>Pesée 3</t>
  </si>
  <si>
    <t xml:space="preserve">Pesée 4 </t>
  </si>
  <si>
    <t>Signature</t>
  </si>
  <si>
    <t>Manche 1  ---  Secteur Y</t>
  </si>
  <si>
    <t>Manche 1  ---  Secteur Z</t>
  </si>
  <si>
    <t>Manche 2  ---  Secteur X</t>
  </si>
  <si>
    <t>Manche 2  ---  Secteur Y</t>
  </si>
  <si>
    <t>Manche 2  ---  Secteur Z</t>
  </si>
  <si>
    <t>Manche 3  ---  Secteur X</t>
  </si>
  <si>
    <t>Manche 3  ---  Secteur Y</t>
  </si>
  <si>
    <t>Manche 3  ---  Secteur Z</t>
  </si>
  <si>
    <t>Championnat National 1ère Division Feeder Masters</t>
  </si>
  <si>
    <t>2023</t>
  </si>
  <si>
    <t>HOUSSAIS Yves</t>
  </si>
  <si>
    <t>ANDRIEU Alain</t>
  </si>
  <si>
    <t>AUJON Patrick</t>
  </si>
  <si>
    <t>BACH Jean-François</t>
  </si>
  <si>
    <t>BOULANGER Philippe</t>
  </si>
  <si>
    <t>BREST Michel</t>
  </si>
  <si>
    <t>BUSSON Bernard</t>
  </si>
  <si>
    <t>CHAMBRAIN Bruno</t>
  </si>
  <si>
    <t>DURONSOY Christophe</t>
  </si>
  <si>
    <t>FOURMAUX Pascal</t>
  </si>
  <si>
    <t>GONCALVES Rafaël</t>
  </si>
  <si>
    <t>GUILLOT Thierry</t>
  </si>
  <si>
    <t>IAQUANIELLO Lucio</t>
  </si>
  <si>
    <t>LACOMME Daniel</t>
  </si>
  <si>
    <t>LAILLIER Daniel</t>
  </si>
  <si>
    <t>LEROY Philippe</t>
  </si>
  <si>
    <t>MASSON Pascal</t>
  </si>
  <si>
    <t>MENNERAY Régis</t>
  </si>
  <si>
    <t>MONATLIK Elie</t>
  </si>
  <si>
    <t>PINEAU Alain</t>
  </si>
  <si>
    <t>PORTIER Laurent</t>
  </si>
  <si>
    <t>POTTIER Philippe</t>
  </si>
  <si>
    <t>QUERNEC Jean Luc</t>
  </si>
  <si>
    <t>RAMPAZZI Jean-Michel</t>
  </si>
  <si>
    <t>RINGOT Philippe</t>
  </si>
  <si>
    <t>THERY Eric</t>
  </si>
  <si>
    <t>YUNG Guy</t>
  </si>
  <si>
    <t>R</t>
  </si>
  <si>
    <t>D</t>
  </si>
  <si>
    <t>82</t>
  </si>
  <si>
    <t>Lac du Bourdon (Saint Fargeau, 89) les 6, 7 et 8 octobre 2023</t>
  </si>
  <si>
    <t>C</t>
  </si>
  <si>
    <t>B</t>
  </si>
  <si>
    <t>CHAMBRIN Bruno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</si>
</sst>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</numFmts>
  <fonts count="64">
    <font>
      <sz val="10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b/>
      <u val="single"/>
      <sz val="10"/>
      <color theme="3" tint="-0.4999699890613556"/>
      <name val="Arial"/>
      <family val="2"/>
    </font>
    <font>
      <b/>
      <sz val="9"/>
      <color rgb="FF1505E7"/>
      <name val="Arial"/>
      <family val="2"/>
    </font>
    <font>
      <b/>
      <sz val="10"/>
      <color rgb="FF0070C0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theme="4" tint="-0.24997000396251678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Continuous"/>
    </xf>
    <xf numFmtId="1" fontId="2" fillId="0" borderId="11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Continuous"/>
    </xf>
    <xf numFmtId="0" fontId="2" fillId="0" borderId="26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1" fontId="2" fillId="0" borderId="27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/>
    </xf>
    <xf numFmtId="1" fontId="2" fillId="0" borderId="29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" fontId="3" fillId="0" borderId="3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30" xfId="0" applyFont="1" applyFill="1" applyBorder="1" applyAlignment="1">
      <alignment horizontal="centerContinuous"/>
    </xf>
    <xf numFmtId="1" fontId="1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2" fillId="0" borderId="19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" fontId="55" fillId="0" borderId="0" xfId="0" applyNumberFormat="1" applyFont="1" applyFill="1" applyAlignment="1">
      <alignment/>
    </xf>
    <xf numFmtId="1" fontId="1" fillId="0" borderId="36" xfId="0" applyNumberFormat="1" applyFont="1" applyFill="1" applyBorder="1" applyAlignment="1" applyProtection="1">
      <alignment/>
      <protection hidden="1"/>
    </xf>
    <xf numFmtId="1" fontId="1" fillId="0" borderId="37" xfId="0" applyNumberFormat="1" applyFont="1" applyFill="1" applyBorder="1" applyAlignment="1" applyProtection="1">
      <alignment/>
      <protection hidden="1"/>
    </xf>
    <xf numFmtId="0" fontId="1" fillId="0" borderId="37" xfId="0" applyFont="1" applyFill="1" applyBorder="1" applyAlignment="1" applyProtection="1">
      <alignment/>
      <protection hidden="1"/>
    </xf>
    <xf numFmtId="1" fontId="1" fillId="0" borderId="38" xfId="0" applyNumberFormat="1" applyFont="1" applyFill="1" applyBorder="1" applyAlignment="1" applyProtection="1">
      <alignment/>
      <protection hidden="1"/>
    </xf>
    <xf numFmtId="1" fontId="1" fillId="0" borderId="31" xfId="0" applyNumberFormat="1" applyFont="1" applyFill="1" applyBorder="1" applyAlignment="1" applyProtection="1">
      <alignment/>
      <protection hidden="1"/>
    </xf>
    <xf numFmtId="0" fontId="1" fillId="0" borderId="31" xfId="0" applyFont="1" applyFill="1" applyBorder="1" applyAlignment="1" applyProtection="1">
      <alignment/>
      <protection hidden="1"/>
    </xf>
    <xf numFmtId="1" fontId="1" fillId="0" borderId="20" xfId="0" applyNumberFormat="1" applyFont="1" applyFill="1" applyBorder="1" applyAlignment="1" applyProtection="1">
      <alignment/>
      <protection hidden="1"/>
    </xf>
    <xf numFmtId="1" fontId="1" fillId="0" borderId="21" xfId="0" applyNumberFormat="1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2" fontId="1" fillId="0" borderId="0" xfId="0" applyNumberFormat="1" applyFont="1" applyFill="1" applyAlignment="1" applyProtection="1">
      <alignment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0" fontId="1" fillId="0" borderId="38" xfId="0" applyFont="1" applyFill="1" applyBorder="1" applyAlignment="1" applyProtection="1">
      <alignment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1" fontId="1" fillId="0" borderId="38" xfId="0" applyNumberFormat="1" applyFont="1" applyFill="1" applyBorder="1" applyAlignment="1" applyProtection="1">
      <alignment horizontal="center"/>
      <protection/>
    </xf>
    <xf numFmtId="1" fontId="1" fillId="0" borderId="39" xfId="0" applyNumberFormat="1" applyFont="1" applyFill="1" applyBorder="1" applyAlignment="1" applyProtection="1">
      <alignment horizontal="center"/>
      <protection/>
    </xf>
    <xf numFmtId="1" fontId="1" fillId="0" borderId="40" xfId="0" applyNumberFormat="1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/>
      <protection/>
    </xf>
    <xf numFmtId="1" fontId="1" fillId="0" borderId="41" xfId="0" applyNumberFormat="1" applyFont="1" applyFill="1" applyBorder="1" applyAlignment="1" applyProtection="1">
      <alignment horizontal="center"/>
      <protection/>
    </xf>
    <xf numFmtId="1" fontId="1" fillId="0" borderId="43" xfId="0" applyNumberFormat="1" applyFont="1" applyFill="1" applyBorder="1" applyAlignment="1" applyProtection="1">
      <alignment/>
      <protection hidden="1"/>
    </xf>
    <xf numFmtId="1" fontId="1" fillId="0" borderId="44" xfId="0" applyNumberFormat="1" applyFont="1" applyFill="1" applyBorder="1" applyAlignment="1" applyProtection="1">
      <alignment/>
      <protection hidden="1"/>
    </xf>
    <xf numFmtId="0" fontId="1" fillId="0" borderId="44" xfId="0" applyFont="1" applyFill="1" applyBorder="1" applyAlignment="1" applyProtection="1">
      <alignment/>
      <protection hidden="1"/>
    </xf>
    <xf numFmtId="1" fontId="3" fillId="0" borderId="42" xfId="0" applyNumberFormat="1" applyFont="1" applyFill="1" applyBorder="1" applyAlignment="1">
      <alignment/>
    </xf>
    <xf numFmtId="0" fontId="1" fillId="0" borderId="45" xfId="0" applyFont="1" applyFill="1" applyBorder="1" applyAlignment="1">
      <alignment horizontal="left"/>
    </xf>
    <xf numFmtId="1" fontId="1" fillId="0" borderId="32" xfId="0" applyNumberFormat="1" applyFont="1" applyFill="1" applyBorder="1" applyAlignment="1" applyProtection="1">
      <alignment/>
      <protection hidden="1"/>
    </xf>
    <xf numFmtId="0" fontId="1" fillId="0" borderId="32" xfId="0" applyFont="1" applyFill="1" applyBorder="1" applyAlignment="1" applyProtection="1">
      <alignment/>
      <protection hidden="1"/>
    </xf>
    <xf numFmtId="0" fontId="1" fillId="0" borderId="36" xfId="0" applyFont="1" applyFill="1" applyBorder="1" applyAlignment="1" applyProtection="1">
      <alignment/>
      <protection/>
    </xf>
    <xf numFmtId="49" fontId="1" fillId="0" borderId="33" xfId="0" applyNumberFormat="1" applyFont="1" applyFill="1" applyBorder="1" applyAlignment="1" applyProtection="1">
      <alignment horizontal="center"/>
      <protection/>
    </xf>
    <xf numFmtId="49" fontId="1" fillId="0" borderId="23" xfId="0" applyNumberFormat="1" applyFont="1" applyFill="1" applyBorder="1" applyAlignment="1" applyProtection="1">
      <alignment horizontal="center"/>
      <protection/>
    </xf>
    <xf numFmtId="49" fontId="1" fillId="0" borderId="42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>
      <alignment/>
    </xf>
    <xf numFmtId="1" fontId="1" fillId="0" borderId="39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35" xfId="0" applyFont="1" applyFill="1" applyBorder="1" applyAlignment="1">
      <alignment horizontal="center"/>
    </xf>
    <xf numFmtId="1" fontId="1" fillId="2" borderId="47" xfId="0" applyNumberFormat="1" applyFont="1" applyFill="1" applyBorder="1" applyAlignment="1" applyProtection="1">
      <alignment/>
      <protection/>
    </xf>
    <xf numFmtId="1" fontId="1" fillId="2" borderId="48" xfId="0" applyNumberFormat="1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27" xfId="0" applyFill="1" applyBorder="1" applyAlignment="1" applyProtection="1">
      <alignment horizontal="center"/>
      <protection/>
    </xf>
    <xf numFmtId="0" fontId="56" fillId="33" borderId="0" xfId="0" applyFont="1" applyFill="1" applyAlignment="1" applyProtection="1">
      <alignment horizontal="center"/>
      <protection/>
    </xf>
    <xf numFmtId="0" fontId="57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1" fillId="0" borderId="3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1" fontId="1" fillId="0" borderId="50" xfId="0" applyNumberFormat="1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1" fontId="1" fillId="0" borderId="47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" fontId="1" fillId="0" borderId="38" xfId="0" applyNumberFormat="1" applyFont="1" applyFill="1" applyBorder="1" applyAlignment="1" applyProtection="1">
      <alignment/>
      <protection locked="0"/>
    </xf>
    <xf numFmtId="1" fontId="1" fillId="0" borderId="31" xfId="0" applyNumberFormat="1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/>
      <protection locked="0"/>
    </xf>
    <xf numFmtId="0" fontId="1" fillId="0" borderId="51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/>
      <protection locked="0"/>
    </xf>
    <xf numFmtId="1" fontId="1" fillId="0" borderId="39" xfId="0" applyNumberFormat="1" applyFont="1" applyFill="1" applyBorder="1" applyAlignment="1" applyProtection="1">
      <alignment/>
      <protection locked="0"/>
    </xf>
    <xf numFmtId="1" fontId="1" fillId="0" borderId="32" xfId="0" applyNumberFormat="1" applyFont="1" applyFill="1" applyBorder="1" applyAlignment="1" applyProtection="1">
      <alignment/>
      <protection locked="0"/>
    </xf>
    <xf numFmtId="0" fontId="1" fillId="0" borderId="40" xfId="0" applyFont="1" applyFill="1" applyBorder="1" applyAlignment="1" applyProtection="1">
      <alignment/>
      <protection locked="0"/>
    </xf>
    <xf numFmtId="0" fontId="1" fillId="0" borderId="52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left"/>
      <protection locked="0"/>
    </xf>
    <xf numFmtId="0" fontId="1" fillId="0" borderId="5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1" fontId="1" fillId="0" borderId="48" xfId="0" applyNumberFormat="1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1" fontId="1" fillId="0" borderId="40" xfId="0" applyNumberFormat="1" applyFont="1" applyFill="1" applyBorder="1" applyAlignment="1" applyProtection="1">
      <alignment/>
      <protection locked="0"/>
    </xf>
    <xf numFmtId="1" fontId="1" fillId="0" borderId="53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centerContinuous"/>
    </xf>
    <xf numFmtId="49" fontId="0" fillId="0" borderId="0" xfId="0" applyNumberFormat="1" applyFill="1" applyAlignment="1">
      <alignment horizontal="center"/>
    </xf>
    <xf numFmtId="49" fontId="58" fillId="0" borderId="0" xfId="0" applyNumberFormat="1" applyFont="1" applyFill="1" applyAlignment="1">
      <alignment horizontal="center"/>
    </xf>
    <xf numFmtId="49" fontId="59" fillId="0" borderId="16" xfId="0" applyNumberFormat="1" applyFont="1" applyFill="1" applyBorder="1" applyAlignment="1">
      <alignment horizontal="center"/>
    </xf>
    <xf numFmtId="49" fontId="59" fillId="0" borderId="18" xfId="0" applyNumberFormat="1" applyFont="1" applyFill="1" applyBorder="1" applyAlignment="1">
      <alignment horizontal="center"/>
    </xf>
    <xf numFmtId="49" fontId="59" fillId="0" borderId="35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centerContinuous"/>
    </xf>
    <xf numFmtId="49" fontId="0" fillId="0" borderId="36" xfId="0" applyNumberFormat="1" applyFont="1" applyFill="1" applyBorder="1" applyAlignment="1" applyProtection="1">
      <alignment/>
      <protection locked="0"/>
    </xf>
    <xf numFmtId="49" fontId="0" fillId="0" borderId="37" xfId="0" applyNumberFormat="1" applyFill="1" applyBorder="1" applyAlignment="1" applyProtection="1">
      <alignment horizontal="center"/>
      <protection locked="0"/>
    </xf>
    <xf numFmtId="49" fontId="0" fillId="0" borderId="33" xfId="0" applyNumberFormat="1" applyFont="1" applyFill="1" applyBorder="1" applyAlignment="1" applyProtection="1">
      <alignment horizontal="center"/>
      <protection locked="0"/>
    </xf>
    <xf numFmtId="0" fontId="60" fillId="0" borderId="0" xfId="0" applyFont="1" applyFill="1" applyAlignment="1" applyProtection="1">
      <alignment/>
      <protection hidden="1"/>
    </xf>
    <xf numFmtId="49" fontId="0" fillId="0" borderId="39" xfId="0" applyNumberFormat="1" applyFont="1" applyFill="1" applyBorder="1" applyAlignment="1" applyProtection="1">
      <alignment/>
      <protection locked="0"/>
    </xf>
    <xf numFmtId="49" fontId="0" fillId="0" borderId="32" xfId="0" applyNumberForma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/>
      <protection locked="0"/>
    </xf>
    <xf numFmtId="49" fontId="0" fillId="0" borderId="53" xfId="0" applyNumberForma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0" fontId="60" fillId="0" borderId="0" xfId="0" applyFont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right"/>
      <protection locked="0"/>
    </xf>
    <xf numFmtId="49" fontId="0" fillId="0" borderId="0" xfId="0" applyNumberFormat="1" applyFill="1" applyBorder="1" applyAlignment="1" applyProtection="1">
      <alignment horizontal="centerContinuous"/>
      <protection locked="0"/>
    </xf>
    <xf numFmtId="49" fontId="0" fillId="0" borderId="0" xfId="0" applyNumberFormat="1" applyFont="1" applyFill="1" applyAlignment="1">
      <alignment/>
    </xf>
    <xf numFmtId="0" fontId="9" fillId="33" borderId="0" xfId="0" applyFont="1" applyFill="1" applyAlignment="1" applyProtection="1">
      <alignment horizontal="center"/>
      <protection locked="0"/>
    </xf>
    <xf numFmtId="1" fontId="1" fillId="2" borderId="50" xfId="0" applyNumberFormat="1" applyFont="1" applyFill="1" applyBorder="1" applyAlignment="1" applyProtection="1">
      <alignment/>
      <protection/>
    </xf>
    <xf numFmtId="1" fontId="1" fillId="2" borderId="47" xfId="0" applyNumberFormat="1" applyFont="1" applyFill="1" applyBorder="1" applyAlignment="1" applyProtection="1">
      <alignment/>
      <protection locked="0"/>
    </xf>
    <xf numFmtId="1" fontId="1" fillId="2" borderId="48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Continuous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Continuous" vertical="center"/>
    </xf>
    <xf numFmtId="49" fontId="61" fillId="35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60" fillId="0" borderId="55" xfId="0" applyFont="1" applyFill="1" applyBorder="1" applyAlignment="1" applyProtection="1">
      <alignment horizontal="center" vertical="center"/>
      <protection locked="0"/>
    </xf>
    <xf numFmtId="0" fontId="60" fillId="0" borderId="56" xfId="0" applyFont="1" applyFill="1" applyBorder="1" applyAlignment="1" applyProtection="1">
      <alignment horizontal="center" vertical="center"/>
      <protection locked="0"/>
    </xf>
    <xf numFmtId="0" fontId="58" fillId="0" borderId="56" xfId="0" applyFont="1" applyFill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0" fillId="0" borderId="0" xfId="52">
      <alignment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>
      <alignment/>
      <protection/>
    </xf>
    <xf numFmtId="1" fontId="8" fillId="0" borderId="0" xfId="52" applyNumberFormat="1" applyFont="1">
      <alignment/>
      <protection/>
    </xf>
    <xf numFmtId="0" fontId="8" fillId="0" borderId="35" xfId="52" applyFont="1" applyBorder="1" applyAlignment="1">
      <alignment horizontal="center" vertical="center"/>
      <protection/>
    </xf>
    <xf numFmtId="0" fontId="8" fillId="0" borderId="19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1" fontId="8" fillId="0" borderId="17" xfId="52" applyNumberFormat="1" applyFont="1" applyBorder="1" applyAlignment="1">
      <alignment horizontal="center" vertical="center"/>
      <protection/>
    </xf>
    <xf numFmtId="1" fontId="8" fillId="0" borderId="34" xfId="52" applyNumberFormat="1" applyFont="1" applyBorder="1" applyAlignment="1">
      <alignment horizontal="center" vertical="center"/>
      <protection/>
    </xf>
    <xf numFmtId="0" fontId="8" fillId="0" borderId="58" xfId="52" applyFont="1" applyBorder="1" applyAlignment="1">
      <alignment horizontal="center" vertical="center"/>
      <protection/>
    </xf>
    <xf numFmtId="0" fontId="8" fillId="0" borderId="36" xfId="52" applyFont="1" applyBorder="1" applyAlignment="1">
      <alignment horizontal="left" vertical="center"/>
      <protection/>
    </xf>
    <xf numFmtId="0" fontId="8" fillId="0" borderId="33" xfId="52" applyFont="1" applyBorder="1" applyAlignment="1">
      <alignment horizontal="center" vertical="center"/>
      <protection/>
    </xf>
    <xf numFmtId="1" fontId="8" fillId="0" borderId="50" xfId="52" applyNumberFormat="1" applyFont="1" applyBorder="1" applyAlignment="1">
      <alignment horizontal="right" vertical="center"/>
      <protection/>
    </xf>
    <xf numFmtId="1" fontId="8" fillId="0" borderId="31" xfId="52" applyNumberFormat="1" applyFont="1" applyBorder="1" applyAlignment="1">
      <alignment horizontal="right" vertical="center"/>
      <protection/>
    </xf>
    <xf numFmtId="1" fontId="8" fillId="0" borderId="49" xfId="52" applyNumberFormat="1" applyFont="1" applyBorder="1" applyAlignment="1">
      <alignment horizontal="right" vertical="center"/>
      <protection/>
    </xf>
    <xf numFmtId="0" fontId="8" fillId="0" borderId="58" xfId="52" applyFont="1" applyBorder="1">
      <alignment/>
      <protection/>
    </xf>
    <xf numFmtId="0" fontId="8" fillId="0" borderId="56" xfId="52" applyFont="1" applyBorder="1" applyAlignment="1">
      <alignment horizontal="center" vertical="center"/>
      <protection/>
    </xf>
    <xf numFmtId="0" fontId="8" fillId="0" borderId="39" xfId="52" applyFont="1" applyBorder="1" applyAlignment="1">
      <alignment horizontal="left" vertical="center"/>
      <protection/>
    </xf>
    <xf numFmtId="0" fontId="8" fillId="0" borderId="23" xfId="52" applyFont="1" applyBorder="1" applyAlignment="1">
      <alignment horizontal="center" vertical="center"/>
      <protection/>
    </xf>
    <xf numFmtId="1" fontId="8" fillId="0" borderId="47" xfId="52" applyNumberFormat="1" applyFont="1" applyBorder="1" applyAlignment="1">
      <alignment horizontal="right" vertical="center"/>
      <protection/>
    </xf>
    <xf numFmtId="1" fontId="8" fillId="0" borderId="32" xfId="52" applyNumberFormat="1" applyFont="1" applyBorder="1" applyAlignment="1">
      <alignment horizontal="right" vertical="center"/>
      <protection/>
    </xf>
    <xf numFmtId="1" fontId="8" fillId="0" borderId="51" xfId="52" applyNumberFormat="1" applyFont="1" applyBorder="1" applyAlignment="1">
      <alignment horizontal="right" vertical="center"/>
      <protection/>
    </xf>
    <xf numFmtId="0" fontId="8" fillId="0" borderId="56" xfId="52" applyFont="1" applyBorder="1">
      <alignment/>
      <protection/>
    </xf>
    <xf numFmtId="0" fontId="8" fillId="0" borderId="57" xfId="52" applyFont="1" applyBorder="1" applyAlignment="1">
      <alignment horizontal="center" vertical="center"/>
      <protection/>
    </xf>
    <xf numFmtId="0" fontId="8" fillId="0" borderId="40" xfId="52" applyFont="1" applyBorder="1" applyAlignment="1">
      <alignment horizontal="left" vertical="center"/>
      <protection/>
    </xf>
    <xf numFmtId="0" fontId="8" fillId="0" borderId="24" xfId="52" applyFont="1" applyBorder="1" applyAlignment="1">
      <alignment horizontal="center" vertical="center"/>
      <protection/>
    </xf>
    <xf numFmtId="1" fontId="8" fillId="0" borderId="48" xfId="52" applyNumberFormat="1" applyFont="1" applyBorder="1" applyAlignment="1">
      <alignment horizontal="right" vertical="center"/>
      <protection/>
    </xf>
    <xf numFmtId="1" fontId="8" fillId="0" borderId="53" xfId="52" applyNumberFormat="1" applyFont="1" applyBorder="1" applyAlignment="1">
      <alignment horizontal="right" vertical="center"/>
      <protection/>
    </xf>
    <xf numFmtId="1" fontId="8" fillId="0" borderId="52" xfId="52" applyNumberFormat="1" applyFont="1" applyBorder="1" applyAlignment="1">
      <alignment horizontal="right" vertical="center"/>
      <protection/>
    </xf>
    <xf numFmtId="0" fontId="8" fillId="0" borderId="57" xfId="52" applyFont="1" applyBorder="1">
      <alignment/>
      <protection/>
    </xf>
    <xf numFmtId="0" fontId="0" fillId="0" borderId="0" xfId="52" applyAlignment="1">
      <alignment horizontal="center" vertical="center"/>
      <protection/>
    </xf>
    <xf numFmtId="1" fontId="0" fillId="0" borderId="0" xfId="52" applyNumberFormat="1">
      <alignment/>
      <protection/>
    </xf>
    <xf numFmtId="0" fontId="0" fillId="0" borderId="0" xfId="0" applyFill="1" applyAlignment="1" applyProtection="1">
      <alignment/>
      <protection/>
    </xf>
    <xf numFmtId="1" fontId="2" fillId="0" borderId="25" xfId="0" applyNumberFormat="1" applyFont="1" applyFill="1" applyBorder="1" applyAlignment="1">
      <alignment horizontal="centerContinuous"/>
    </xf>
    <xf numFmtId="1" fontId="3" fillId="0" borderId="58" xfId="0" applyNumberFormat="1" applyFont="1" applyFill="1" applyBorder="1" applyAlignment="1">
      <alignment/>
    </xf>
    <xf numFmtId="1" fontId="3" fillId="0" borderId="56" xfId="0" applyNumberFormat="1" applyFont="1" applyFill="1" applyBorder="1" applyAlignment="1">
      <alignment/>
    </xf>
    <xf numFmtId="1" fontId="3" fillId="0" borderId="57" xfId="0" applyNumberFormat="1" applyFont="1" applyFill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" fontId="1" fillId="2" borderId="50" xfId="0" applyNumberFormat="1" applyFont="1" applyFill="1" applyBorder="1" applyAlignment="1" applyProtection="1">
      <alignment/>
      <protection locked="0"/>
    </xf>
    <xf numFmtId="49" fontId="58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49" fontId="62" fillId="0" borderId="27" xfId="0" applyNumberFormat="1" applyFont="1" applyBorder="1" applyAlignment="1">
      <alignment horizontal="center" vertical="center"/>
    </xf>
    <xf numFmtId="49" fontId="62" fillId="0" borderId="29" xfId="0" applyNumberFormat="1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49" fontId="13" fillId="0" borderId="0" xfId="52" applyNumberFormat="1" applyFont="1" applyAlignment="1">
      <alignment horizontal="center" vertical="center"/>
      <protection/>
    </xf>
    <xf numFmtId="49" fontId="14" fillId="0" borderId="0" xfId="52" applyNumberFormat="1" applyFont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2">
    <dxf>
      <font>
        <b/>
        <i val="0"/>
        <name val="Cambria"/>
        <color rgb="FFFF9933"/>
      </font>
    </dxf>
    <dxf>
      <font>
        <b/>
        <i val="0"/>
        <name val="Cambria"/>
        <color rgb="FF0066FF"/>
      </font>
    </dxf>
    <dxf>
      <font>
        <b/>
        <i val="0"/>
        <name val="Cambria"/>
        <color rgb="FFCC00FF"/>
      </font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CC00FF"/>
      </font>
      <border/>
    </dxf>
    <dxf>
      <font>
        <b/>
        <i val="0"/>
        <color rgb="FF0066FF"/>
      </font>
      <border/>
    </dxf>
    <dxf>
      <font>
        <b/>
        <i val="0"/>
        <color rgb="FFFF9933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0.emf" /><Relationship Id="rId3" Type="http://schemas.openxmlformats.org/officeDocument/2006/relationships/image" Target="../media/image28.emf" /><Relationship Id="rId4" Type="http://schemas.openxmlformats.org/officeDocument/2006/relationships/image" Target="../media/image25.emf" /><Relationship Id="rId5" Type="http://schemas.openxmlformats.org/officeDocument/2006/relationships/image" Target="../media/image13.emf" /><Relationship Id="rId6" Type="http://schemas.openxmlformats.org/officeDocument/2006/relationships/image" Target="../media/image5.emf" /><Relationship Id="rId7" Type="http://schemas.openxmlformats.org/officeDocument/2006/relationships/image" Target="../media/image24.emf" /><Relationship Id="rId8" Type="http://schemas.openxmlformats.org/officeDocument/2006/relationships/image" Target="../media/image23.emf" /><Relationship Id="rId9" Type="http://schemas.openxmlformats.org/officeDocument/2006/relationships/image" Target="../media/image7.emf" /><Relationship Id="rId10" Type="http://schemas.openxmlformats.org/officeDocument/2006/relationships/image" Target="../media/image18.emf" /><Relationship Id="rId11" Type="http://schemas.openxmlformats.org/officeDocument/2006/relationships/image" Target="../media/image17.emf" /><Relationship Id="rId12" Type="http://schemas.openxmlformats.org/officeDocument/2006/relationships/image" Target="../media/image1.emf" /><Relationship Id="rId13" Type="http://schemas.openxmlformats.org/officeDocument/2006/relationships/image" Target="../media/image3.emf" /><Relationship Id="rId14" Type="http://schemas.openxmlformats.org/officeDocument/2006/relationships/image" Target="../media/image4.emf" /><Relationship Id="rId15" Type="http://schemas.openxmlformats.org/officeDocument/2006/relationships/image" Target="../media/image40.emf" /><Relationship Id="rId16" Type="http://schemas.openxmlformats.org/officeDocument/2006/relationships/image" Target="../media/image27.emf" /><Relationship Id="rId17" Type="http://schemas.openxmlformats.org/officeDocument/2006/relationships/image" Target="../media/image37.emf" /><Relationship Id="rId18" Type="http://schemas.openxmlformats.org/officeDocument/2006/relationships/image" Target="../media/image21.emf" /><Relationship Id="rId19" Type="http://schemas.openxmlformats.org/officeDocument/2006/relationships/image" Target="../media/image16.emf" /><Relationship Id="rId20" Type="http://schemas.openxmlformats.org/officeDocument/2006/relationships/image" Target="../media/image32.emf" /><Relationship Id="rId21" Type="http://schemas.openxmlformats.org/officeDocument/2006/relationships/image" Target="../media/image2.emf" /><Relationship Id="rId22" Type="http://schemas.openxmlformats.org/officeDocument/2006/relationships/image" Target="../media/image9.emf" /><Relationship Id="rId23" Type="http://schemas.openxmlformats.org/officeDocument/2006/relationships/image" Target="../media/image12.emf" /><Relationship Id="rId24" Type="http://schemas.openxmlformats.org/officeDocument/2006/relationships/image" Target="../media/image29.emf" /><Relationship Id="rId25" Type="http://schemas.openxmlformats.org/officeDocument/2006/relationships/image" Target="../media/image34.emf" /><Relationship Id="rId26" Type="http://schemas.openxmlformats.org/officeDocument/2006/relationships/image" Target="../media/image42.emf" /><Relationship Id="rId27" Type="http://schemas.openxmlformats.org/officeDocument/2006/relationships/image" Target="../media/image19.emf" /><Relationship Id="rId28" Type="http://schemas.openxmlformats.org/officeDocument/2006/relationships/image" Target="../media/image31.emf" /><Relationship Id="rId29" Type="http://schemas.openxmlformats.org/officeDocument/2006/relationships/image" Target="../media/image26.emf" /><Relationship Id="rId30" Type="http://schemas.openxmlformats.org/officeDocument/2006/relationships/image" Target="../media/image39.emf" /><Relationship Id="rId31" Type="http://schemas.openxmlformats.org/officeDocument/2006/relationships/image" Target="../media/image22.emf" /><Relationship Id="rId32" Type="http://schemas.openxmlformats.org/officeDocument/2006/relationships/image" Target="../media/image20.emf" /><Relationship Id="rId33" Type="http://schemas.openxmlformats.org/officeDocument/2006/relationships/image" Target="../media/image15.emf" /><Relationship Id="rId34" Type="http://schemas.openxmlformats.org/officeDocument/2006/relationships/image" Target="../media/image36.emf" /><Relationship Id="rId35" Type="http://schemas.openxmlformats.org/officeDocument/2006/relationships/image" Target="../media/image3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14.emf" /><Relationship Id="rId3" Type="http://schemas.openxmlformats.org/officeDocument/2006/relationships/image" Target="../media/image4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9525</xdr:rowOff>
    </xdr:from>
    <xdr:to>
      <xdr:col>5</xdr:col>
      <xdr:colOff>1066800</xdr:colOff>
      <xdr:row>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71450"/>
          <a:ext cx="781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1</xdr:row>
      <xdr:rowOff>9525</xdr:rowOff>
    </xdr:from>
    <xdr:to>
      <xdr:col>6</xdr:col>
      <xdr:colOff>1266825</xdr:colOff>
      <xdr:row>4</xdr:row>
      <xdr:rowOff>142875</xdr:rowOff>
    </xdr:to>
    <xdr:pic>
      <xdr:nvPicPr>
        <xdr:cNvPr id="2" name="BtnEnvo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7145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37</xdr:row>
      <xdr:rowOff>9525</xdr:rowOff>
    </xdr:from>
    <xdr:to>
      <xdr:col>0</xdr:col>
      <xdr:colOff>1123950</xdr:colOff>
      <xdr:row>39</xdr:row>
      <xdr:rowOff>0</xdr:rowOff>
    </xdr:to>
    <xdr:pic>
      <xdr:nvPicPr>
        <xdr:cNvPr id="1" name="BtnCltM1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0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37</xdr:row>
      <xdr:rowOff>28575</xdr:rowOff>
    </xdr:from>
    <xdr:to>
      <xdr:col>4</xdr:col>
      <xdr:colOff>123825</xdr:colOff>
      <xdr:row>39</xdr:row>
      <xdr:rowOff>19050</xdr:rowOff>
    </xdr:to>
    <xdr:pic>
      <xdr:nvPicPr>
        <xdr:cNvPr id="2" name="BtnCltM2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5734050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37</xdr:row>
      <xdr:rowOff>28575</xdr:rowOff>
    </xdr:from>
    <xdr:to>
      <xdr:col>8</xdr:col>
      <xdr:colOff>590550</xdr:colOff>
      <xdr:row>39</xdr:row>
      <xdr:rowOff>19050</xdr:rowOff>
    </xdr:to>
    <xdr:pic>
      <xdr:nvPicPr>
        <xdr:cNvPr id="3" name="BtnCltM3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5734050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</xdr:row>
      <xdr:rowOff>38100</xdr:rowOff>
    </xdr:from>
    <xdr:to>
      <xdr:col>14</xdr:col>
      <xdr:colOff>342900</xdr:colOff>
      <xdr:row>36</xdr:row>
      <xdr:rowOff>28575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5267325"/>
          <a:ext cx="990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34</xdr:row>
      <xdr:rowOff>38100</xdr:rowOff>
    </xdr:from>
    <xdr:to>
      <xdr:col>20</xdr:col>
      <xdr:colOff>19050</xdr:colOff>
      <xdr:row>36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10700" y="5267325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28575</xdr:rowOff>
    </xdr:from>
    <xdr:to>
      <xdr:col>20</xdr:col>
      <xdr:colOff>19050</xdr:colOff>
      <xdr:row>39</xdr:row>
      <xdr:rowOff>19050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10700" y="5734050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34</xdr:row>
      <xdr:rowOff>19050</xdr:rowOff>
    </xdr:from>
    <xdr:to>
      <xdr:col>0</xdr:col>
      <xdr:colOff>2028825</xdr:colOff>
      <xdr:row>36</xdr:row>
      <xdr:rowOff>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" y="5248275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34</xdr:row>
      <xdr:rowOff>38100</xdr:rowOff>
    </xdr:from>
    <xdr:to>
      <xdr:col>5</xdr:col>
      <xdr:colOff>609600</xdr:colOff>
      <xdr:row>36</xdr:row>
      <xdr:rowOff>28575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71800" y="52673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34</xdr:row>
      <xdr:rowOff>38100</xdr:rowOff>
    </xdr:from>
    <xdr:to>
      <xdr:col>10</xdr:col>
      <xdr:colOff>381000</xdr:colOff>
      <xdr:row>36</xdr:row>
      <xdr:rowOff>28575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72100" y="5267325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39</xdr:row>
      <xdr:rowOff>152400</xdr:rowOff>
    </xdr:from>
    <xdr:to>
      <xdr:col>0</xdr:col>
      <xdr:colOff>1133475</xdr:colOff>
      <xdr:row>41</xdr:row>
      <xdr:rowOff>142875</xdr:rowOff>
    </xdr:to>
    <xdr:pic>
      <xdr:nvPicPr>
        <xdr:cNvPr id="10" name="BtnCltM1Y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2450" y="61722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40</xdr:row>
      <xdr:rowOff>9525</xdr:rowOff>
    </xdr:from>
    <xdr:to>
      <xdr:col>4</xdr:col>
      <xdr:colOff>123825</xdr:colOff>
      <xdr:row>42</xdr:row>
      <xdr:rowOff>0</xdr:rowOff>
    </xdr:to>
    <xdr:pic>
      <xdr:nvPicPr>
        <xdr:cNvPr id="11" name="BtnCltM2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71800" y="6191250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40</xdr:row>
      <xdr:rowOff>9525</xdr:rowOff>
    </xdr:from>
    <xdr:to>
      <xdr:col>8</xdr:col>
      <xdr:colOff>590550</xdr:colOff>
      <xdr:row>42</xdr:row>
      <xdr:rowOff>0</xdr:rowOff>
    </xdr:to>
    <xdr:pic>
      <xdr:nvPicPr>
        <xdr:cNvPr id="12" name="BtnCltM3Y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72100" y="6191250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28575</xdr:rowOff>
    </xdr:from>
    <xdr:to>
      <xdr:col>20</xdr:col>
      <xdr:colOff>19050</xdr:colOff>
      <xdr:row>42</xdr:row>
      <xdr:rowOff>28575</xdr:rowOff>
    </xdr:to>
    <xdr:pic>
      <xdr:nvPicPr>
        <xdr:cNvPr id="13" name="BtnVerrou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410700" y="6210300"/>
          <a:ext cx="828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42</xdr:row>
      <xdr:rowOff>142875</xdr:rowOff>
    </xdr:from>
    <xdr:to>
      <xdr:col>0</xdr:col>
      <xdr:colOff>1123950</xdr:colOff>
      <xdr:row>44</xdr:row>
      <xdr:rowOff>142875</xdr:rowOff>
    </xdr:to>
    <xdr:pic>
      <xdr:nvPicPr>
        <xdr:cNvPr id="14" name="BtnCltM1Z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2450" y="6638925"/>
          <a:ext cx="571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43</xdr:row>
      <xdr:rowOff>0</xdr:rowOff>
    </xdr:from>
    <xdr:to>
      <xdr:col>4</xdr:col>
      <xdr:colOff>123825</xdr:colOff>
      <xdr:row>44</xdr:row>
      <xdr:rowOff>152400</xdr:rowOff>
    </xdr:to>
    <xdr:pic>
      <xdr:nvPicPr>
        <xdr:cNvPr id="15" name="BtnCltM2Z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71800" y="6657975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43</xdr:row>
      <xdr:rowOff>0</xdr:rowOff>
    </xdr:from>
    <xdr:to>
      <xdr:col>8</xdr:col>
      <xdr:colOff>590550</xdr:colOff>
      <xdr:row>44</xdr:row>
      <xdr:rowOff>152400</xdr:rowOff>
    </xdr:to>
    <xdr:pic>
      <xdr:nvPicPr>
        <xdr:cNvPr id="16" name="BtnCltM3Z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72100" y="6657975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581025</xdr:colOff>
      <xdr:row>37</xdr:row>
      <xdr:rowOff>38100</xdr:rowOff>
    </xdr:from>
    <xdr:to>
      <xdr:col>14</xdr:col>
      <xdr:colOff>352425</xdr:colOff>
      <xdr:row>39</xdr:row>
      <xdr:rowOff>38100</xdr:rowOff>
    </xdr:to>
    <xdr:pic>
      <xdr:nvPicPr>
        <xdr:cNvPr id="17" name="BtnIMPR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00950" y="5743575"/>
          <a:ext cx="1019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37</xdr:row>
      <xdr:rowOff>19050</xdr:rowOff>
    </xdr:from>
    <xdr:to>
      <xdr:col>0</xdr:col>
      <xdr:colOff>2028825</xdr:colOff>
      <xdr:row>39</xdr:row>
      <xdr:rowOff>0</xdr:rowOff>
    </xdr:to>
    <xdr:pic>
      <xdr:nvPicPr>
        <xdr:cNvPr id="18" name="BtnAnnuleM1X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5724525"/>
          <a:ext cx="828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40</xdr:row>
      <xdr:rowOff>9525</xdr:rowOff>
    </xdr:from>
    <xdr:to>
      <xdr:col>0</xdr:col>
      <xdr:colOff>2009775</xdr:colOff>
      <xdr:row>41</xdr:row>
      <xdr:rowOff>152400</xdr:rowOff>
    </xdr:to>
    <xdr:pic>
      <xdr:nvPicPr>
        <xdr:cNvPr id="19" name="BtnAnnuleM1Y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00150" y="6191250"/>
          <a:ext cx="809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43</xdr:row>
      <xdr:rowOff>9525</xdr:rowOff>
    </xdr:from>
    <xdr:to>
      <xdr:col>0</xdr:col>
      <xdr:colOff>2028825</xdr:colOff>
      <xdr:row>44</xdr:row>
      <xdr:rowOff>152400</xdr:rowOff>
    </xdr:to>
    <xdr:pic>
      <xdr:nvPicPr>
        <xdr:cNvPr id="20" name="BtnAnnuleM1Z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00150" y="6667500"/>
          <a:ext cx="828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37</xdr:row>
      <xdr:rowOff>38100</xdr:rowOff>
    </xdr:from>
    <xdr:to>
      <xdr:col>5</xdr:col>
      <xdr:colOff>600075</xdr:colOff>
      <xdr:row>39</xdr:row>
      <xdr:rowOff>19050</xdr:rowOff>
    </xdr:to>
    <xdr:pic>
      <xdr:nvPicPr>
        <xdr:cNvPr id="21" name="BtnAnnuleM2X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09975" y="5743575"/>
          <a:ext cx="828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40</xdr:row>
      <xdr:rowOff>28575</xdr:rowOff>
    </xdr:from>
    <xdr:to>
      <xdr:col>5</xdr:col>
      <xdr:colOff>609600</xdr:colOff>
      <xdr:row>42</xdr:row>
      <xdr:rowOff>9525</xdr:rowOff>
    </xdr:to>
    <xdr:pic>
      <xdr:nvPicPr>
        <xdr:cNvPr id="22" name="BtnAnnuleM2Y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09975" y="621030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43</xdr:row>
      <xdr:rowOff>28575</xdr:rowOff>
    </xdr:from>
    <xdr:to>
      <xdr:col>5</xdr:col>
      <xdr:colOff>609600</xdr:colOff>
      <xdr:row>45</xdr:row>
      <xdr:rowOff>9525</xdr:rowOff>
    </xdr:to>
    <xdr:pic>
      <xdr:nvPicPr>
        <xdr:cNvPr id="23" name="BtnAnnuleM2Z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09975" y="6686550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37</xdr:row>
      <xdr:rowOff>38100</xdr:rowOff>
    </xdr:from>
    <xdr:to>
      <xdr:col>10</xdr:col>
      <xdr:colOff>371475</xdr:colOff>
      <xdr:row>39</xdr:row>
      <xdr:rowOff>19050</xdr:rowOff>
    </xdr:to>
    <xdr:pic>
      <xdr:nvPicPr>
        <xdr:cNvPr id="24" name="BtnAnnuleM3X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00750" y="5743575"/>
          <a:ext cx="819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40</xdr:row>
      <xdr:rowOff>28575</xdr:rowOff>
    </xdr:from>
    <xdr:to>
      <xdr:col>10</xdr:col>
      <xdr:colOff>361950</xdr:colOff>
      <xdr:row>42</xdr:row>
      <xdr:rowOff>9525</xdr:rowOff>
    </xdr:to>
    <xdr:pic>
      <xdr:nvPicPr>
        <xdr:cNvPr id="25" name="BtnAnnuleM3Y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00750" y="6210300"/>
          <a:ext cx="809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43</xdr:row>
      <xdr:rowOff>28575</xdr:rowOff>
    </xdr:from>
    <xdr:to>
      <xdr:col>10</xdr:col>
      <xdr:colOff>361950</xdr:colOff>
      <xdr:row>45</xdr:row>
      <xdr:rowOff>9525</xdr:rowOff>
    </xdr:to>
    <xdr:pic>
      <xdr:nvPicPr>
        <xdr:cNvPr id="26" name="BtnAnnuleM3Z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00750" y="6686550"/>
          <a:ext cx="809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45</xdr:row>
      <xdr:rowOff>133350</xdr:rowOff>
    </xdr:from>
    <xdr:to>
      <xdr:col>0</xdr:col>
      <xdr:colOff>1104900</xdr:colOff>
      <xdr:row>47</xdr:row>
      <xdr:rowOff>123825</xdr:rowOff>
    </xdr:to>
    <xdr:pic>
      <xdr:nvPicPr>
        <xdr:cNvPr id="27" name="BtnAnnuleAllM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23875" y="710565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45</xdr:row>
      <xdr:rowOff>152400</xdr:rowOff>
    </xdr:from>
    <xdr:to>
      <xdr:col>4</xdr:col>
      <xdr:colOff>95250</xdr:colOff>
      <xdr:row>47</xdr:row>
      <xdr:rowOff>142875</xdr:rowOff>
    </xdr:to>
    <xdr:pic>
      <xdr:nvPicPr>
        <xdr:cNvPr id="28" name="BtnAnnuleAllM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943225" y="7124700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45</xdr:row>
      <xdr:rowOff>152400</xdr:rowOff>
    </xdr:from>
    <xdr:to>
      <xdr:col>8</xdr:col>
      <xdr:colOff>590550</xdr:colOff>
      <xdr:row>47</xdr:row>
      <xdr:rowOff>142875</xdr:rowOff>
    </xdr:to>
    <xdr:pic>
      <xdr:nvPicPr>
        <xdr:cNvPr id="29" name="BtnAnnuleAllM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372100" y="7124700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45</xdr:row>
      <xdr:rowOff>123825</xdr:rowOff>
    </xdr:from>
    <xdr:to>
      <xdr:col>0</xdr:col>
      <xdr:colOff>2038350</xdr:colOff>
      <xdr:row>47</xdr:row>
      <xdr:rowOff>95250</xdr:rowOff>
    </xdr:to>
    <xdr:pic>
      <xdr:nvPicPr>
        <xdr:cNvPr id="30" name="BtnValideM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09675" y="7096125"/>
          <a:ext cx="828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45</xdr:row>
      <xdr:rowOff>142875</xdr:rowOff>
    </xdr:from>
    <xdr:to>
      <xdr:col>5</xdr:col>
      <xdr:colOff>619125</xdr:colOff>
      <xdr:row>47</xdr:row>
      <xdr:rowOff>123825</xdr:rowOff>
    </xdr:to>
    <xdr:pic>
      <xdr:nvPicPr>
        <xdr:cNvPr id="31" name="BtnValideM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619500" y="7115175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45</xdr:row>
      <xdr:rowOff>142875</xdr:rowOff>
    </xdr:from>
    <xdr:to>
      <xdr:col>10</xdr:col>
      <xdr:colOff>381000</xdr:colOff>
      <xdr:row>47</xdr:row>
      <xdr:rowOff>142875</xdr:rowOff>
    </xdr:to>
    <xdr:pic>
      <xdr:nvPicPr>
        <xdr:cNvPr id="32" name="BtnValideM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91225" y="7115175"/>
          <a:ext cx="838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581025</xdr:colOff>
      <xdr:row>40</xdr:row>
      <xdr:rowOff>28575</xdr:rowOff>
    </xdr:from>
    <xdr:to>
      <xdr:col>14</xdr:col>
      <xdr:colOff>342900</xdr:colOff>
      <xdr:row>42</xdr:row>
      <xdr:rowOff>28575</xdr:rowOff>
    </xdr:to>
    <xdr:pic>
      <xdr:nvPicPr>
        <xdr:cNvPr id="33" name="BtnF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00950" y="6210300"/>
          <a:ext cx="1009650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581025</xdr:colOff>
      <xdr:row>43</xdr:row>
      <xdr:rowOff>28575</xdr:rowOff>
    </xdr:from>
    <xdr:to>
      <xdr:col>14</xdr:col>
      <xdr:colOff>342900</xdr:colOff>
      <xdr:row>45</xdr:row>
      <xdr:rowOff>28575</xdr:rowOff>
    </xdr:to>
    <xdr:pic>
      <xdr:nvPicPr>
        <xdr:cNvPr id="34" name="BtnF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600950" y="6686550"/>
          <a:ext cx="1009650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581025</xdr:colOff>
      <xdr:row>46</xdr:row>
      <xdr:rowOff>0</xdr:rowOff>
    </xdr:from>
    <xdr:to>
      <xdr:col>14</xdr:col>
      <xdr:colOff>352425</xdr:colOff>
      <xdr:row>48</xdr:row>
      <xdr:rowOff>0</xdr:rowOff>
    </xdr:to>
    <xdr:pic>
      <xdr:nvPicPr>
        <xdr:cNvPr id="35" name="BtnF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600950" y="7134225"/>
          <a:ext cx="101917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47625</xdr:rowOff>
    </xdr:from>
    <xdr:to>
      <xdr:col>1</xdr:col>
      <xdr:colOff>1438275</xdr:colOff>
      <xdr:row>6</xdr:row>
      <xdr:rowOff>209550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7625"/>
          <a:ext cx="1114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</xdr:row>
      <xdr:rowOff>19050</xdr:rowOff>
    </xdr:from>
    <xdr:to>
      <xdr:col>11</xdr:col>
      <xdr:colOff>9525</xdr:colOff>
      <xdr:row>3</xdr:row>
      <xdr:rowOff>152400</xdr:rowOff>
    </xdr:to>
    <xdr:pic>
      <xdr:nvPicPr>
        <xdr:cNvPr id="1" name="BtnAjo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352425"/>
          <a:ext cx="1533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11</xdr:col>
      <xdr:colOff>9525</xdr:colOff>
      <xdr:row>6</xdr:row>
      <xdr:rowOff>142875</xdr:rowOff>
    </xdr:to>
    <xdr:pic>
      <xdr:nvPicPr>
        <xdr:cNvPr id="2" name="BtnAjout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828675"/>
          <a:ext cx="1533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9525</xdr:rowOff>
    </xdr:from>
    <xdr:to>
      <xdr:col>11</xdr:col>
      <xdr:colOff>9525</xdr:colOff>
      <xdr:row>9</xdr:row>
      <xdr:rowOff>152400</xdr:rowOff>
    </xdr:to>
    <xdr:pic>
      <xdr:nvPicPr>
        <xdr:cNvPr id="3" name="BtnAjout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1323975"/>
          <a:ext cx="1533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I40"/>
  <sheetViews>
    <sheetView zoomScale="85" zoomScaleNormal="85" zoomScalePageLayoutView="0" workbookViewId="0" topLeftCell="A1">
      <selection activeCell="A29" sqref="A29"/>
    </sheetView>
  </sheetViews>
  <sheetFormatPr defaultColWidth="11.421875" defaultRowHeight="12.75"/>
  <cols>
    <col min="1" max="1" width="36.421875" style="102" customWidth="1"/>
    <col min="2" max="2" width="4.7109375" style="145" bestFit="1" customWidth="1"/>
    <col min="3" max="3" width="5.8515625" style="145" bestFit="1" customWidth="1"/>
    <col min="4" max="4" width="6.7109375" style="237" customWidth="1"/>
    <col min="5" max="5" width="6.7109375" style="100" hidden="1" customWidth="1"/>
    <col min="6" max="6" width="23.421875" style="100" bestFit="1" customWidth="1"/>
    <col min="7" max="7" width="28.421875" style="100" bestFit="1" customWidth="1"/>
    <col min="8" max="8" width="31.00390625" style="0" bestFit="1" customWidth="1"/>
    <col min="9" max="9" width="17.00390625" style="0" customWidth="1"/>
  </cols>
  <sheetData>
    <row r="1" spans="1:9" ht="12.75">
      <c r="A1" s="100" t="s">
        <v>27</v>
      </c>
      <c r="B1" s="144">
        <f>COUNTIF(E11:E37,"X")</f>
        <v>9</v>
      </c>
      <c r="I1" s="48"/>
    </row>
    <row r="2" spans="1:2" ht="12.75">
      <c r="A2" s="100" t="s">
        <v>28</v>
      </c>
      <c r="B2" s="144">
        <f>COUNTIF(E11:E37,"Y")</f>
        <v>9</v>
      </c>
    </row>
    <row r="3" spans="1:5" ht="12.75">
      <c r="A3" s="100" t="s">
        <v>29</v>
      </c>
      <c r="B3" s="144">
        <f>COUNTIF(E11:E37,"Z")</f>
        <v>9</v>
      </c>
      <c r="E3" s="100">
        <v>2</v>
      </c>
    </row>
    <row r="4" spans="1:5" ht="12.75">
      <c r="A4" s="100" t="s">
        <v>31</v>
      </c>
      <c r="B4" s="144">
        <f>COUNTA(A11:A37)</f>
        <v>27</v>
      </c>
      <c r="E4" s="100">
        <v>9</v>
      </c>
    </row>
    <row r="5" spans="1:5" ht="12.75">
      <c r="A5" s="100" t="s">
        <v>60</v>
      </c>
      <c r="B5" s="144">
        <f>COUNTIF(A11:A37,"ABS")</f>
        <v>0</v>
      </c>
      <c r="E5" s="100">
        <f>E4*3</f>
        <v>27</v>
      </c>
    </row>
    <row r="6" ht="12.75">
      <c r="A6" s="146"/>
    </row>
    <row r="7" ht="13.5" thickBot="1">
      <c r="A7" s="146"/>
    </row>
    <row r="8" spans="1:3" ht="12.75">
      <c r="A8" s="247" t="s">
        <v>25</v>
      </c>
      <c r="B8" s="248"/>
      <c r="C8" s="249"/>
    </row>
    <row r="9" spans="1:3" ht="13.5" thickBot="1">
      <c r="A9" s="250"/>
      <c r="B9" s="251"/>
      <c r="C9" s="252"/>
    </row>
    <row r="10" spans="1:7" ht="13.5" thickBot="1">
      <c r="A10" s="147" t="s">
        <v>24</v>
      </c>
      <c r="B10" s="148" t="s">
        <v>18</v>
      </c>
      <c r="C10" s="149" t="s">
        <v>23</v>
      </c>
      <c r="F10" s="150" t="s">
        <v>26</v>
      </c>
      <c r="G10" s="150"/>
    </row>
    <row r="11" spans="1:8" ht="12.75">
      <c r="A11" s="151" t="s">
        <v>120</v>
      </c>
      <c r="B11" s="152">
        <v>56</v>
      </c>
      <c r="C11" s="153" t="s">
        <v>32</v>
      </c>
      <c r="E11" s="100" t="str">
        <f aca="true" t="shared" si="0" ref="E11:E37">LEFT(C11,1)</f>
        <v>X</v>
      </c>
      <c r="F11" s="154">
        <f>IF(C11="","",IF(LEN(C11)=3,IF(LEFT(C11,1)="X","",IF(LEFT(C11,1)="Y","",IF(LEFT(C11,1)="Z","","LETTRE ÉRRONÉE"))),"ERREUR  SAISIE TOS"))</f>
      </c>
      <c r="G11" s="154">
        <f>IF(C11="","",IF(LEN(C11)=3,IF(VALUE(RIGHT(C11,2))&gt;E$4,"Chiffre &gt;  à "&amp;E$4&amp;"",IF(RIGHT(C11,2)="00","00 n'est pas une bonne valeur","")),""))</f>
      </c>
      <c r="H11" s="162"/>
    </row>
    <row r="12" spans="1:7" ht="12.75">
      <c r="A12" s="155" t="s">
        <v>109</v>
      </c>
      <c r="B12" s="156">
        <v>33</v>
      </c>
      <c r="C12" s="157" t="s">
        <v>34</v>
      </c>
      <c r="E12" s="100" t="str">
        <f t="shared" si="0"/>
        <v>X</v>
      </c>
      <c r="F12" s="154">
        <f aca="true" t="shared" si="1" ref="F12:F37">IF(C12="","",IF(LEN(C12)=3,IF(LEFT(C12,1)="X","",IF(LEFT(C12,1)="Y","",IF(LEFT(C12,1)="Z","","LETTRE ÉRRONÉE"))),"ERREUR  SAISIE TOS"))</f>
      </c>
      <c r="G12" s="154">
        <f aca="true" t="shared" si="2" ref="G12:G37">IF(C12="","",IF(LEN(C12)=3,IF(VALUE(RIGHT(C12,2))&gt;E$4,"Chiffre &gt;  à "&amp;E$4&amp;"",IF(RIGHT(C12,2)="00","00 n'est pas une bonne valeur","")),""))</f>
      </c>
    </row>
    <row r="13" spans="1:7" ht="12.75">
      <c r="A13" s="155" t="s">
        <v>117</v>
      </c>
      <c r="B13" s="156">
        <v>89</v>
      </c>
      <c r="C13" s="158" t="s">
        <v>35</v>
      </c>
      <c r="E13" s="100" t="str">
        <f t="shared" si="0"/>
        <v>X</v>
      </c>
      <c r="F13" s="154">
        <f t="shared" si="1"/>
      </c>
      <c r="G13" s="154">
        <f t="shared" si="2"/>
      </c>
    </row>
    <row r="14" spans="1:7" ht="12.75">
      <c r="A14" s="155" t="s">
        <v>115</v>
      </c>
      <c r="B14" s="156">
        <v>37</v>
      </c>
      <c r="C14" s="157" t="s">
        <v>37</v>
      </c>
      <c r="E14" s="100" t="str">
        <f t="shared" si="0"/>
        <v>X</v>
      </c>
      <c r="F14" s="154">
        <f t="shared" si="1"/>
      </c>
      <c r="G14" s="154">
        <f t="shared" si="2"/>
      </c>
    </row>
    <row r="15" spans="1:7" ht="12.75">
      <c r="A15" s="155" t="s">
        <v>118</v>
      </c>
      <c r="B15" s="156">
        <v>27</v>
      </c>
      <c r="C15" s="158" t="s">
        <v>39</v>
      </c>
      <c r="E15" s="100" t="str">
        <f t="shared" si="0"/>
        <v>X</v>
      </c>
      <c r="F15" s="154">
        <f t="shared" si="1"/>
      </c>
      <c r="G15" s="154">
        <f t="shared" si="2"/>
      </c>
    </row>
    <row r="16" spans="1:7" ht="12.75">
      <c r="A16" s="155" t="s">
        <v>98</v>
      </c>
      <c r="B16" s="156">
        <v>45</v>
      </c>
      <c r="C16" s="157" t="s">
        <v>40</v>
      </c>
      <c r="E16" s="100" t="str">
        <f t="shared" si="0"/>
        <v>X</v>
      </c>
      <c r="F16" s="154">
        <f t="shared" si="1"/>
      </c>
      <c r="G16" s="154">
        <f t="shared" si="2"/>
      </c>
    </row>
    <row r="17" spans="1:7" ht="12.75">
      <c r="A17" s="155" t="s">
        <v>111</v>
      </c>
      <c r="B17" s="156">
        <v>27</v>
      </c>
      <c r="C17" s="158" t="s">
        <v>42</v>
      </c>
      <c r="E17" s="100" t="str">
        <f t="shared" si="0"/>
        <v>X</v>
      </c>
      <c r="F17" s="154">
        <f t="shared" si="1"/>
      </c>
      <c r="G17" s="154">
        <f t="shared" si="2"/>
      </c>
    </row>
    <row r="18" spans="1:7" ht="12.75">
      <c r="A18" s="155" t="s">
        <v>119</v>
      </c>
      <c r="B18" s="156">
        <v>22</v>
      </c>
      <c r="C18" s="157" t="s">
        <v>44</v>
      </c>
      <c r="E18" s="100" t="str">
        <f t="shared" si="0"/>
        <v>X</v>
      </c>
      <c r="F18" s="154">
        <f t="shared" si="1"/>
      </c>
      <c r="G18" s="154">
        <f t="shared" si="2"/>
      </c>
    </row>
    <row r="19" spans="1:7" ht="12.75">
      <c r="A19" s="155" t="s">
        <v>104</v>
      </c>
      <c r="B19" s="156">
        <v>28</v>
      </c>
      <c r="C19" s="158" t="s">
        <v>46</v>
      </c>
      <c r="E19" s="100" t="str">
        <f t="shared" si="0"/>
        <v>X</v>
      </c>
      <c r="F19" s="154">
        <f t="shared" si="1"/>
      </c>
      <c r="G19" s="154">
        <f t="shared" si="2"/>
      </c>
    </row>
    <row r="20" spans="1:7" ht="12.75">
      <c r="A20" s="155" t="s">
        <v>106</v>
      </c>
      <c r="B20" s="156">
        <v>13</v>
      </c>
      <c r="C20" s="157" t="s">
        <v>53</v>
      </c>
      <c r="E20" s="100" t="str">
        <f t="shared" si="0"/>
        <v>Y</v>
      </c>
      <c r="F20" s="154">
        <f t="shared" si="1"/>
      </c>
      <c r="G20" s="154">
        <f t="shared" si="2"/>
      </c>
    </row>
    <row r="21" spans="1:7" ht="12.75">
      <c r="A21" s="155" t="s">
        <v>100</v>
      </c>
      <c r="B21" s="156">
        <v>78</v>
      </c>
      <c r="C21" s="158" t="s">
        <v>43</v>
      </c>
      <c r="E21" s="100" t="str">
        <f t="shared" si="0"/>
        <v>Y</v>
      </c>
      <c r="F21" s="154">
        <f t="shared" si="1"/>
      </c>
      <c r="G21" s="154">
        <f t="shared" si="2"/>
      </c>
    </row>
    <row r="22" spans="1:7" ht="12.75">
      <c r="A22" s="155" t="s">
        <v>96</v>
      </c>
      <c r="B22" s="156">
        <v>3</v>
      </c>
      <c r="C22" s="157" t="s">
        <v>45</v>
      </c>
      <c r="E22" s="100" t="str">
        <f t="shared" si="0"/>
        <v>Y</v>
      </c>
      <c r="F22" s="154">
        <f t="shared" si="1"/>
      </c>
      <c r="G22" s="154">
        <f t="shared" si="2"/>
      </c>
    </row>
    <row r="23" spans="1:7" ht="12.75">
      <c r="A23" s="155" t="s">
        <v>95</v>
      </c>
      <c r="B23" s="156">
        <v>12</v>
      </c>
      <c r="C23" s="158" t="s">
        <v>54</v>
      </c>
      <c r="E23" s="100" t="str">
        <f t="shared" si="0"/>
        <v>Y</v>
      </c>
      <c r="F23" s="154">
        <f t="shared" si="1"/>
      </c>
      <c r="G23" s="154">
        <f t="shared" si="2"/>
      </c>
    </row>
    <row r="24" spans="1:7" ht="12.75">
      <c r="A24" s="155" t="s">
        <v>94</v>
      </c>
      <c r="B24" s="156">
        <v>56</v>
      </c>
      <c r="C24" s="157" t="s">
        <v>52</v>
      </c>
      <c r="E24" s="100" t="str">
        <f t="shared" si="0"/>
        <v>Y</v>
      </c>
      <c r="F24" s="154">
        <f t="shared" si="1"/>
      </c>
      <c r="G24" s="154">
        <f t="shared" si="2"/>
      </c>
    </row>
    <row r="25" spans="1:7" ht="12.75">
      <c r="A25" s="155" t="s">
        <v>103</v>
      </c>
      <c r="B25" s="156" t="s">
        <v>123</v>
      </c>
      <c r="C25" s="158" t="s">
        <v>56</v>
      </c>
      <c r="E25" s="100" t="str">
        <f t="shared" si="0"/>
        <v>Y</v>
      </c>
      <c r="F25" s="154">
        <f t="shared" si="1"/>
      </c>
      <c r="G25" s="154">
        <f t="shared" si="2"/>
      </c>
    </row>
    <row r="26" spans="1:7" ht="12.75">
      <c r="A26" s="155" t="s">
        <v>110</v>
      </c>
      <c r="B26" s="156">
        <v>60</v>
      </c>
      <c r="C26" s="157" t="s">
        <v>49</v>
      </c>
      <c r="E26" s="100" t="str">
        <f t="shared" si="0"/>
        <v>Y</v>
      </c>
      <c r="F26" s="154">
        <f t="shared" si="1"/>
      </c>
      <c r="G26" s="154">
        <f t="shared" si="2"/>
      </c>
    </row>
    <row r="27" spans="1:7" ht="12.75">
      <c r="A27" s="155" t="s">
        <v>97</v>
      </c>
      <c r="B27" s="156">
        <v>19</v>
      </c>
      <c r="C27" s="158" t="s">
        <v>36</v>
      </c>
      <c r="E27" s="100" t="str">
        <f t="shared" si="0"/>
        <v>Y</v>
      </c>
      <c r="F27" s="154">
        <f t="shared" si="1"/>
      </c>
      <c r="G27" s="154">
        <f t="shared" si="2"/>
      </c>
    </row>
    <row r="28" spans="1:7" ht="12.75">
      <c r="A28" s="155" t="s">
        <v>127</v>
      </c>
      <c r="B28" s="156">
        <v>78</v>
      </c>
      <c r="C28" s="157" t="s">
        <v>38</v>
      </c>
      <c r="E28" s="100" t="str">
        <f t="shared" si="0"/>
        <v>Y</v>
      </c>
      <c r="F28" s="154">
        <f t="shared" si="1"/>
      </c>
      <c r="G28" s="154">
        <f t="shared" si="2"/>
      </c>
    </row>
    <row r="29" spans="1:7" ht="12.75">
      <c r="A29" s="155" t="s">
        <v>116</v>
      </c>
      <c r="B29" s="156">
        <v>28</v>
      </c>
      <c r="C29" s="158" t="s">
        <v>41</v>
      </c>
      <c r="E29" s="100" t="str">
        <f t="shared" si="0"/>
        <v>Z</v>
      </c>
      <c r="F29" s="154">
        <f t="shared" si="1"/>
      </c>
      <c r="G29" s="154">
        <f t="shared" si="2"/>
      </c>
    </row>
    <row r="30" spans="1:7" ht="12.75">
      <c r="A30" s="155" t="s">
        <v>112</v>
      </c>
      <c r="B30" s="156">
        <v>13</v>
      </c>
      <c r="C30" s="157" t="s">
        <v>57</v>
      </c>
      <c r="E30" s="100" t="str">
        <f t="shared" si="0"/>
        <v>Z</v>
      </c>
      <c r="F30" s="154">
        <f t="shared" si="1"/>
      </c>
      <c r="G30" s="154">
        <f t="shared" si="2"/>
      </c>
    </row>
    <row r="31" spans="1:7" ht="12.75">
      <c r="A31" s="155" t="s">
        <v>105</v>
      </c>
      <c r="B31" s="156">
        <v>21</v>
      </c>
      <c r="C31" s="158" t="s">
        <v>58</v>
      </c>
      <c r="E31" s="100" t="str">
        <f t="shared" si="0"/>
        <v>Z</v>
      </c>
      <c r="F31" s="154">
        <f t="shared" si="1"/>
      </c>
      <c r="G31" s="154">
        <f t="shared" si="2"/>
      </c>
    </row>
    <row r="32" spans="1:7" ht="12.75">
      <c r="A32" s="155" t="s">
        <v>108</v>
      </c>
      <c r="B32" s="156">
        <v>28</v>
      </c>
      <c r="C32" s="157" t="s">
        <v>47</v>
      </c>
      <c r="E32" s="100" t="str">
        <f t="shared" si="0"/>
        <v>Z</v>
      </c>
      <c r="F32" s="154">
        <f t="shared" si="1"/>
      </c>
      <c r="G32" s="154">
        <f t="shared" si="2"/>
      </c>
    </row>
    <row r="33" spans="1:7" ht="12.75">
      <c r="A33" s="155" t="s">
        <v>102</v>
      </c>
      <c r="B33" s="156">
        <v>60</v>
      </c>
      <c r="C33" s="158" t="s">
        <v>48</v>
      </c>
      <c r="E33" s="100" t="str">
        <f t="shared" si="0"/>
        <v>Z</v>
      </c>
      <c r="F33" s="154">
        <f t="shared" si="1"/>
      </c>
      <c r="G33" s="154">
        <f t="shared" si="2"/>
      </c>
    </row>
    <row r="34" spans="1:7" ht="12.75">
      <c r="A34" s="155" t="s">
        <v>114</v>
      </c>
      <c r="B34" s="156">
        <v>47</v>
      </c>
      <c r="C34" s="157" t="s">
        <v>33</v>
      </c>
      <c r="E34" s="100" t="str">
        <f t="shared" si="0"/>
        <v>Z</v>
      </c>
      <c r="F34" s="154">
        <f t="shared" si="1"/>
      </c>
      <c r="G34" s="154">
        <f t="shared" si="2"/>
      </c>
    </row>
    <row r="35" spans="1:7" ht="12.75">
      <c r="A35" s="155" t="s">
        <v>113</v>
      </c>
      <c r="B35" s="156">
        <v>37</v>
      </c>
      <c r="C35" s="158" t="s">
        <v>50</v>
      </c>
      <c r="E35" s="100" t="str">
        <f t="shared" si="0"/>
        <v>Z</v>
      </c>
      <c r="F35" s="154">
        <f t="shared" si="1"/>
      </c>
      <c r="G35" s="154">
        <f t="shared" si="2"/>
      </c>
    </row>
    <row r="36" spans="1:7" ht="12.75">
      <c r="A36" s="155" t="s">
        <v>107</v>
      </c>
      <c r="B36" s="156">
        <v>27</v>
      </c>
      <c r="C36" s="157" t="s">
        <v>51</v>
      </c>
      <c r="E36" s="100" t="str">
        <f t="shared" si="0"/>
        <v>Z</v>
      </c>
      <c r="F36" s="154">
        <f t="shared" si="1"/>
      </c>
      <c r="G36" s="154">
        <f t="shared" si="2"/>
      </c>
    </row>
    <row r="37" spans="1:7" ht="13.5" thickBot="1">
      <c r="A37" s="159" t="s">
        <v>99</v>
      </c>
      <c r="B37" s="160">
        <v>69</v>
      </c>
      <c r="C37" s="161" t="s">
        <v>55</v>
      </c>
      <c r="E37" s="100" t="str">
        <f t="shared" si="0"/>
        <v>Z</v>
      </c>
      <c r="F37" s="154">
        <f t="shared" si="1"/>
      </c>
      <c r="G37" s="154">
        <f t="shared" si="2"/>
      </c>
    </row>
    <row r="38" spans="1:3" ht="12.75">
      <c r="A38" s="163"/>
      <c r="B38" s="164"/>
      <c r="C38" s="165" t="s">
        <v>64</v>
      </c>
    </row>
    <row r="39" spans="1:5" ht="12.75">
      <c r="A39" s="166"/>
      <c r="B39" s="167"/>
      <c r="C39" s="167" t="s">
        <v>64</v>
      </c>
      <c r="D39" s="101"/>
      <c r="E39" s="101"/>
    </row>
    <row r="40" spans="1:3" ht="12.75">
      <c r="A40" s="163"/>
      <c r="B40" s="164"/>
      <c r="C40" s="165" t="s">
        <v>64</v>
      </c>
    </row>
  </sheetData>
  <sheetProtection password="DDC9" sheet="1" objects="1" scenarios="1" selectLockedCells="1"/>
  <mergeCells count="1">
    <mergeCell ref="A8:C9"/>
  </mergeCells>
  <conditionalFormatting sqref="B1:B3">
    <cfRule type="cellIs" priority="5" dxfId="4" operator="greaterThan" stopIfTrue="1">
      <formula>15</formula>
    </cfRule>
  </conditionalFormatting>
  <conditionalFormatting sqref="B2:B3">
    <cfRule type="cellIs" priority="4" dxfId="4" operator="greaterThan" stopIfTrue="1">
      <formula>15</formula>
    </cfRule>
  </conditionalFormatting>
  <conditionalFormatting sqref="B4">
    <cfRule type="cellIs" priority="3" dxfId="4" operator="greaterThan" stopIfTrue="1">
      <formula>45</formula>
    </cfRule>
  </conditionalFormatting>
  <conditionalFormatting sqref="B5">
    <cfRule type="cellIs" priority="2" dxfId="4" operator="greaterThan" stopIfTrue="1">
      <formula>2</formula>
    </cfRule>
  </conditionalFormatting>
  <conditionalFormatting sqref="C11">
    <cfRule type="containsText" priority="1" dxfId="0" operator="containsText" stopIfTrue="1" text="x">
      <formula>NOT(ISERROR(SEARCH("x",C11)))</formula>
    </cfRule>
  </conditionalFormatting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Z33"/>
  <sheetViews>
    <sheetView zoomScalePageLayoutView="0" workbookViewId="0" topLeftCell="A10">
      <selection activeCell="A16" sqref="A16"/>
    </sheetView>
  </sheetViews>
  <sheetFormatPr defaultColWidth="10.421875" defaultRowHeight="12.75"/>
  <cols>
    <col min="1" max="1" width="30.7109375" style="1" customWidth="1"/>
    <col min="2" max="2" width="4.421875" style="37" customWidth="1"/>
    <col min="3" max="3" width="9.140625" style="25" bestFit="1" customWidth="1"/>
    <col min="4" max="4" width="7.00390625" style="2" customWidth="1"/>
    <col min="5" max="5" width="6.28125" style="1" customWidth="1"/>
    <col min="6" max="6" width="9.421875" style="41" bestFit="1" customWidth="1"/>
    <col min="7" max="7" width="7.00390625" style="2" customWidth="1"/>
    <col min="8" max="8" width="6.28125" style="1" customWidth="1"/>
    <col min="9" max="9" width="9.421875" style="41" bestFit="1" customWidth="1"/>
    <col min="10" max="10" width="7.00390625" style="2" customWidth="1"/>
    <col min="11" max="11" width="6.28125" style="1" customWidth="1"/>
    <col min="12" max="12" width="2.28125" style="3" customWidth="1"/>
    <col min="13" max="13" width="9.00390625" style="2" customWidth="1"/>
    <col min="14" max="14" width="9.7109375" style="2" bestFit="1" customWidth="1"/>
    <col min="15" max="15" width="6.7109375" style="1" bestFit="1" customWidth="1"/>
    <col min="16" max="16" width="7.28125" style="2" bestFit="1" customWidth="1"/>
    <col min="17" max="17" width="3.140625" style="1" customWidth="1"/>
    <col min="18" max="18" width="3.57421875" style="1" customWidth="1"/>
    <col min="19" max="19" width="4.28125" style="1" bestFit="1" customWidth="1"/>
    <col min="20" max="20" width="4.28125" style="2" bestFit="1" customWidth="1"/>
    <col min="21" max="21" width="2.00390625" style="1" bestFit="1" customWidth="1"/>
    <col min="22" max="24" width="5.8515625" style="1" hidden="1" customWidth="1"/>
    <col min="25" max="25" width="15.140625" style="1" customWidth="1"/>
    <col min="26" max="27" width="10.421875" style="1" customWidth="1"/>
    <col min="28" max="28" width="15.00390625" style="1" customWidth="1"/>
    <col min="29" max="30" width="10.421875" style="1" customWidth="1"/>
    <col min="31" max="31" width="9.140625" style="1" customWidth="1"/>
    <col min="32" max="16384" width="10.421875" style="1" customWidth="1"/>
  </cols>
  <sheetData>
    <row r="1" ht="12.75" thickBot="1"/>
    <row r="2" spans="2:25" s="4" customFormat="1" ht="12.75" thickBot="1">
      <c r="B2" s="38"/>
      <c r="C2" s="21" t="s">
        <v>20</v>
      </c>
      <c r="D2" s="43"/>
      <c r="E2" s="22"/>
      <c r="F2" s="5" t="s">
        <v>21</v>
      </c>
      <c r="G2" s="6"/>
      <c r="H2" s="7"/>
      <c r="I2" s="5" t="s">
        <v>22</v>
      </c>
      <c r="J2" s="6"/>
      <c r="K2" s="7"/>
      <c r="L2" s="8"/>
      <c r="M2" s="9" t="s">
        <v>1</v>
      </c>
      <c r="N2" s="10" t="s">
        <v>5</v>
      </c>
      <c r="O2" s="11" t="s">
        <v>4</v>
      </c>
      <c r="P2" s="27" t="s">
        <v>11</v>
      </c>
      <c r="R2" s="21" t="s">
        <v>19</v>
      </c>
      <c r="S2" s="45"/>
      <c r="T2" s="22"/>
      <c r="U2" s="8"/>
      <c r="V2" s="8" t="s">
        <v>14</v>
      </c>
      <c r="W2" s="8" t="s">
        <v>15</v>
      </c>
      <c r="X2" s="8" t="s">
        <v>16</v>
      </c>
      <c r="Y2" s="8"/>
    </row>
    <row r="3" spans="1:25" s="4" customFormat="1" ht="12.75" thickBot="1">
      <c r="A3" s="12" t="s">
        <v>24</v>
      </c>
      <c r="B3" s="39" t="s">
        <v>18</v>
      </c>
      <c r="C3" s="40" t="s">
        <v>23</v>
      </c>
      <c r="D3" s="15" t="s">
        <v>1</v>
      </c>
      <c r="E3" s="14" t="s">
        <v>2</v>
      </c>
      <c r="F3" s="42" t="s">
        <v>23</v>
      </c>
      <c r="G3" s="13" t="s">
        <v>1</v>
      </c>
      <c r="H3" s="14" t="s">
        <v>2</v>
      </c>
      <c r="I3" s="42" t="s">
        <v>23</v>
      </c>
      <c r="J3" s="13" t="s">
        <v>1</v>
      </c>
      <c r="K3" s="14" t="s">
        <v>2</v>
      </c>
      <c r="L3" s="8"/>
      <c r="M3" s="16" t="s">
        <v>4</v>
      </c>
      <c r="N3" s="17" t="s">
        <v>6</v>
      </c>
      <c r="O3" s="18" t="s">
        <v>7</v>
      </c>
      <c r="P3" s="29" t="s">
        <v>8</v>
      </c>
      <c r="R3" s="105">
        <v>1</v>
      </c>
      <c r="S3" s="105">
        <v>2</v>
      </c>
      <c r="T3" s="32">
        <v>3</v>
      </c>
      <c r="U3" s="44"/>
      <c r="V3" s="44"/>
      <c r="W3" s="44"/>
      <c r="X3" s="44"/>
      <c r="Y3" s="44"/>
    </row>
    <row r="4" spans="1:25" ht="12">
      <c r="A4" s="89" t="s">
        <v>95</v>
      </c>
      <c r="B4" s="90">
        <v>12</v>
      </c>
      <c r="C4" s="67" t="s">
        <v>54</v>
      </c>
      <c r="D4" s="170">
        <v>7290</v>
      </c>
      <c r="E4" s="72">
        <v>2</v>
      </c>
      <c r="F4" s="75" t="s">
        <v>44</v>
      </c>
      <c r="G4" s="108">
        <v>10280</v>
      </c>
      <c r="H4" s="72">
        <v>1</v>
      </c>
      <c r="I4" s="75" t="s">
        <v>41</v>
      </c>
      <c r="J4" s="246">
        <v>12020</v>
      </c>
      <c r="K4" s="72">
        <v>1</v>
      </c>
      <c r="M4" s="54">
        <f aca="true" t="shared" si="0" ref="M4:M31">D4+G4+J4</f>
        <v>29590</v>
      </c>
      <c r="N4" s="55">
        <f aca="true" t="shared" si="1" ref="N4:N31">MAX(D4,G4,J4)</f>
        <v>12020</v>
      </c>
      <c r="O4" s="56">
        <f>IF(A4="ABS",Liste!B$4,E4+H4+K4)</f>
        <v>4</v>
      </c>
      <c r="P4" s="36">
        <v>1</v>
      </c>
      <c r="R4" s="33" t="s">
        <v>32</v>
      </c>
      <c r="S4" s="33" t="s">
        <v>33</v>
      </c>
      <c r="T4" s="33" t="s">
        <v>49</v>
      </c>
      <c r="U4" s="3"/>
      <c r="V4" s="3" t="str">
        <f>C4</f>
        <v>Y04</v>
      </c>
      <c r="W4" s="46" t="str">
        <f>F4</f>
        <v>X08</v>
      </c>
      <c r="X4" s="46" t="str">
        <f>I4</f>
        <v>Z01</v>
      </c>
      <c r="Y4" s="46"/>
    </row>
    <row r="5" spans="1:25" ht="12">
      <c r="A5" s="68" t="s">
        <v>113</v>
      </c>
      <c r="B5" s="91">
        <v>37</v>
      </c>
      <c r="C5" s="69" t="s">
        <v>50</v>
      </c>
      <c r="D5" s="108">
        <v>9460</v>
      </c>
      <c r="E5" s="73">
        <v>1</v>
      </c>
      <c r="F5" s="76" t="s">
        <v>32</v>
      </c>
      <c r="G5" s="108">
        <v>9530</v>
      </c>
      <c r="H5" s="73">
        <v>2</v>
      </c>
      <c r="I5" s="76" t="s">
        <v>54</v>
      </c>
      <c r="J5" s="246">
        <v>8570</v>
      </c>
      <c r="K5" s="73">
        <v>1</v>
      </c>
      <c r="M5" s="57">
        <f t="shared" si="0"/>
        <v>27560</v>
      </c>
      <c r="N5" s="58">
        <f t="shared" si="1"/>
        <v>9530</v>
      </c>
      <c r="O5" s="59">
        <f>IF(A5="ABS",Liste!B$4,E5+H5+K5)</f>
        <v>4</v>
      </c>
      <c r="P5" s="19">
        <v>2</v>
      </c>
      <c r="R5" s="34" t="s">
        <v>34</v>
      </c>
      <c r="S5" s="34" t="s">
        <v>36</v>
      </c>
      <c r="T5" s="34" t="s">
        <v>48</v>
      </c>
      <c r="U5" s="3"/>
      <c r="V5" s="3" t="str">
        <f>C5</f>
        <v>Z07</v>
      </c>
      <c r="W5" s="46" t="str">
        <f>F5</f>
        <v>X01</v>
      </c>
      <c r="X5" s="46" t="str">
        <f>I5</f>
        <v>Y04</v>
      </c>
      <c r="Y5" s="46"/>
    </row>
    <row r="6" spans="1:25" ht="12">
      <c r="A6" s="68" t="s">
        <v>94</v>
      </c>
      <c r="B6" s="91">
        <v>56</v>
      </c>
      <c r="C6" s="69" t="s">
        <v>52</v>
      </c>
      <c r="D6" s="170">
        <v>8090</v>
      </c>
      <c r="E6" s="73">
        <v>1</v>
      </c>
      <c r="F6" s="76" t="s">
        <v>55</v>
      </c>
      <c r="G6" s="108">
        <v>10990</v>
      </c>
      <c r="H6" s="73">
        <v>1</v>
      </c>
      <c r="I6" s="76" t="s">
        <v>42</v>
      </c>
      <c r="J6" s="171">
        <v>8370</v>
      </c>
      <c r="K6" s="73">
        <v>2</v>
      </c>
      <c r="M6" s="57">
        <f t="shared" si="0"/>
        <v>27450</v>
      </c>
      <c r="N6" s="58">
        <f t="shared" si="1"/>
        <v>10990</v>
      </c>
      <c r="O6" s="59">
        <f>IF(A6="ABS",Liste!B$4,E6+H6+K6)</f>
        <v>4</v>
      </c>
      <c r="P6" s="19">
        <v>3</v>
      </c>
      <c r="R6" s="34" t="s">
        <v>35</v>
      </c>
      <c r="S6" s="34" t="s">
        <v>55</v>
      </c>
      <c r="T6" s="34" t="s">
        <v>54</v>
      </c>
      <c r="U6" s="3"/>
      <c r="V6" s="3" t="str">
        <f>C6</f>
        <v>Y05</v>
      </c>
      <c r="W6" s="46" t="str">
        <f>F6</f>
        <v>Z09</v>
      </c>
      <c r="X6" s="46" t="str">
        <f>I6</f>
        <v>X07</v>
      </c>
      <c r="Y6" s="46"/>
    </row>
    <row r="7" spans="1:25" ht="12">
      <c r="A7" s="68" t="s">
        <v>118</v>
      </c>
      <c r="B7" s="91">
        <v>27</v>
      </c>
      <c r="C7" s="69" t="s">
        <v>39</v>
      </c>
      <c r="D7" s="108">
        <v>7780</v>
      </c>
      <c r="E7" s="73">
        <v>1</v>
      </c>
      <c r="F7" s="76" t="s">
        <v>38</v>
      </c>
      <c r="G7" s="108">
        <v>5720</v>
      </c>
      <c r="H7" s="73">
        <v>3</v>
      </c>
      <c r="I7" s="76" t="s">
        <v>50</v>
      </c>
      <c r="J7" s="246">
        <v>10710</v>
      </c>
      <c r="K7" s="73">
        <v>3</v>
      </c>
      <c r="M7" s="57">
        <f t="shared" si="0"/>
        <v>24210</v>
      </c>
      <c r="N7" s="58">
        <f t="shared" si="1"/>
        <v>10710</v>
      </c>
      <c r="O7" s="59">
        <f>IF(A7="ABS",Liste!B$4,E7+H7+K7)</f>
        <v>7</v>
      </c>
      <c r="P7" s="19">
        <v>4</v>
      </c>
      <c r="R7" s="34" t="s">
        <v>37</v>
      </c>
      <c r="S7" s="34" t="s">
        <v>53</v>
      </c>
      <c r="T7" s="34" t="s">
        <v>51</v>
      </c>
      <c r="U7" s="3"/>
      <c r="V7" s="3"/>
      <c r="W7" s="46"/>
      <c r="X7" s="46"/>
      <c r="Y7" s="46"/>
    </row>
    <row r="8" spans="1:25" ht="12">
      <c r="A8" s="68" t="s">
        <v>120</v>
      </c>
      <c r="B8" s="91">
        <v>56</v>
      </c>
      <c r="C8" s="69" t="s">
        <v>32</v>
      </c>
      <c r="D8" s="170">
        <v>6080</v>
      </c>
      <c r="E8" s="73">
        <v>3</v>
      </c>
      <c r="F8" s="76" t="s">
        <v>49</v>
      </c>
      <c r="G8" s="108">
        <v>7010</v>
      </c>
      <c r="H8" s="73">
        <v>1</v>
      </c>
      <c r="I8" s="76" t="s">
        <v>33</v>
      </c>
      <c r="J8" s="171">
        <v>9180</v>
      </c>
      <c r="K8" s="73">
        <v>5</v>
      </c>
      <c r="M8" s="57">
        <f t="shared" si="0"/>
        <v>22270</v>
      </c>
      <c r="N8" s="58">
        <f t="shared" si="1"/>
        <v>9180</v>
      </c>
      <c r="O8" s="59">
        <f>IF(A8="ABS",Liste!B$4,E8+H8+K8)</f>
        <v>9</v>
      </c>
      <c r="P8" s="19">
        <v>5</v>
      </c>
      <c r="R8" s="34" t="s">
        <v>39</v>
      </c>
      <c r="S8" s="34" t="s">
        <v>50</v>
      </c>
      <c r="T8" s="34" t="s">
        <v>38</v>
      </c>
      <c r="U8" s="3"/>
      <c r="V8" s="3"/>
      <c r="W8" s="46"/>
      <c r="X8" s="46"/>
      <c r="Y8" s="46"/>
    </row>
    <row r="9" spans="1:25" ht="12">
      <c r="A9" s="68" t="s">
        <v>98</v>
      </c>
      <c r="B9" s="91">
        <v>45</v>
      </c>
      <c r="C9" s="69" t="s">
        <v>40</v>
      </c>
      <c r="D9" s="108">
        <v>5860</v>
      </c>
      <c r="E9" s="73">
        <v>4</v>
      </c>
      <c r="F9" s="76" t="s">
        <v>57</v>
      </c>
      <c r="G9" s="108">
        <v>9200</v>
      </c>
      <c r="H9" s="73">
        <v>2</v>
      </c>
      <c r="I9" s="76" t="s">
        <v>45</v>
      </c>
      <c r="J9" s="246">
        <v>6610</v>
      </c>
      <c r="K9" s="73">
        <v>3</v>
      </c>
      <c r="M9" s="57">
        <f t="shared" si="0"/>
        <v>21670</v>
      </c>
      <c r="N9" s="58">
        <f t="shared" si="1"/>
        <v>9200</v>
      </c>
      <c r="O9" s="59">
        <f>IF(A9="ABS",Liste!B$4,E9+H9+K9)</f>
        <v>9</v>
      </c>
      <c r="P9" s="19">
        <v>6</v>
      </c>
      <c r="R9" s="34" t="s">
        <v>40</v>
      </c>
      <c r="S9" s="34" t="s">
        <v>45</v>
      </c>
      <c r="T9" s="34" t="s">
        <v>57</v>
      </c>
      <c r="U9" s="3"/>
      <c r="V9" s="3"/>
      <c r="W9" s="46"/>
      <c r="X9" s="46"/>
      <c r="Y9" s="46"/>
    </row>
    <row r="10" spans="1:25" ht="12">
      <c r="A10" s="68" t="s">
        <v>107</v>
      </c>
      <c r="B10" s="91">
        <v>27</v>
      </c>
      <c r="C10" s="69" t="s">
        <v>51</v>
      </c>
      <c r="D10" s="108">
        <v>6430</v>
      </c>
      <c r="E10" s="73">
        <v>6</v>
      </c>
      <c r="F10" s="76" t="s">
        <v>56</v>
      </c>
      <c r="G10" s="108">
        <v>6670</v>
      </c>
      <c r="H10" s="73">
        <v>2</v>
      </c>
      <c r="I10" s="76" t="s">
        <v>34</v>
      </c>
      <c r="J10" s="246">
        <v>8500</v>
      </c>
      <c r="K10" s="73">
        <v>1</v>
      </c>
      <c r="M10" s="57">
        <f t="shared" si="0"/>
        <v>21600</v>
      </c>
      <c r="N10" s="58">
        <f t="shared" si="1"/>
        <v>8500</v>
      </c>
      <c r="O10" s="59">
        <f>IF(A10="ABS",Liste!B$4,E10+H10+K10)</f>
        <v>9</v>
      </c>
      <c r="P10" s="19">
        <v>7</v>
      </c>
      <c r="R10" s="34" t="s">
        <v>42</v>
      </c>
      <c r="S10" s="34" t="s">
        <v>47</v>
      </c>
      <c r="T10" s="34" t="s">
        <v>53</v>
      </c>
      <c r="U10" s="3"/>
      <c r="V10" s="3"/>
      <c r="W10" s="46"/>
      <c r="X10" s="46"/>
      <c r="Y10" s="46"/>
    </row>
    <row r="11" spans="1:25" ht="12">
      <c r="A11" s="68" t="s">
        <v>109</v>
      </c>
      <c r="B11" s="91">
        <v>33</v>
      </c>
      <c r="C11" s="69" t="s">
        <v>34</v>
      </c>
      <c r="D11" s="170">
        <v>6830</v>
      </c>
      <c r="E11" s="73">
        <v>2</v>
      </c>
      <c r="F11" s="76" t="s">
        <v>48</v>
      </c>
      <c r="G11" s="108">
        <v>7370</v>
      </c>
      <c r="H11" s="73">
        <v>3</v>
      </c>
      <c r="I11" s="76" t="s">
        <v>36</v>
      </c>
      <c r="J11" s="171">
        <v>5590</v>
      </c>
      <c r="K11" s="73">
        <v>4</v>
      </c>
      <c r="M11" s="57">
        <f t="shared" si="0"/>
        <v>19790</v>
      </c>
      <c r="N11" s="58">
        <f t="shared" si="1"/>
        <v>7370</v>
      </c>
      <c r="O11" s="59">
        <f>IF(A11="ABS",Liste!B$4,E11+H11+K11)</f>
        <v>9</v>
      </c>
      <c r="P11" s="19">
        <v>8</v>
      </c>
      <c r="R11" s="34" t="s">
        <v>44</v>
      </c>
      <c r="S11" s="34" t="s">
        <v>43</v>
      </c>
      <c r="T11" s="34" t="s">
        <v>33</v>
      </c>
      <c r="U11" s="3"/>
      <c r="V11" s="3"/>
      <c r="W11" s="46"/>
      <c r="X11" s="46"/>
      <c r="Y11" s="46"/>
    </row>
    <row r="12" spans="1:25" ht="12">
      <c r="A12" s="68" t="s">
        <v>105</v>
      </c>
      <c r="B12" s="91">
        <v>21</v>
      </c>
      <c r="C12" s="69" t="s">
        <v>58</v>
      </c>
      <c r="D12" s="108">
        <v>7170</v>
      </c>
      <c r="E12" s="73">
        <v>4</v>
      </c>
      <c r="F12" s="76" t="s">
        <v>37</v>
      </c>
      <c r="G12" s="108">
        <v>7480</v>
      </c>
      <c r="H12" s="73">
        <v>5</v>
      </c>
      <c r="I12" s="76" t="s">
        <v>38</v>
      </c>
      <c r="J12" s="246">
        <v>7080</v>
      </c>
      <c r="K12" s="73">
        <v>2</v>
      </c>
      <c r="M12" s="57">
        <f t="shared" si="0"/>
        <v>21730</v>
      </c>
      <c r="N12" s="58">
        <f t="shared" si="1"/>
        <v>7480</v>
      </c>
      <c r="O12" s="59">
        <f>IF(A12="ABS",Liste!B$4,E12+H12+K12)</f>
        <v>11</v>
      </c>
      <c r="P12" s="19">
        <v>9</v>
      </c>
      <c r="R12" s="34" t="s">
        <v>46</v>
      </c>
      <c r="S12" s="34" t="s">
        <v>52</v>
      </c>
      <c r="T12" s="34" t="s">
        <v>58</v>
      </c>
      <c r="U12" s="3"/>
      <c r="V12" s="3"/>
      <c r="W12" s="46"/>
      <c r="X12" s="46"/>
      <c r="Y12" s="46"/>
    </row>
    <row r="13" spans="1:25" ht="12">
      <c r="A13" s="68" t="s">
        <v>106</v>
      </c>
      <c r="B13" s="91">
        <v>13</v>
      </c>
      <c r="C13" s="69" t="s">
        <v>53</v>
      </c>
      <c r="D13" s="170">
        <v>6720</v>
      </c>
      <c r="E13" s="73">
        <v>3</v>
      </c>
      <c r="F13" s="76" t="s">
        <v>50</v>
      </c>
      <c r="G13" s="108">
        <v>6410</v>
      </c>
      <c r="H13" s="73">
        <v>4</v>
      </c>
      <c r="I13" s="76" t="s">
        <v>40</v>
      </c>
      <c r="J13" s="171">
        <v>6270</v>
      </c>
      <c r="K13" s="73">
        <v>4</v>
      </c>
      <c r="M13" s="57">
        <f t="shared" si="0"/>
        <v>19400</v>
      </c>
      <c r="N13" s="58">
        <f t="shared" si="1"/>
        <v>6720</v>
      </c>
      <c r="O13" s="59">
        <f>IF(A13="ABS",Liste!B$4,E13+H13+K13)</f>
        <v>11</v>
      </c>
      <c r="P13" s="19">
        <v>10</v>
      </c>
      <c r="R13" s="34" t="s">
        <v>53</v>
      </c>
      <c r="S13" s="34" t="s">
        <v>40</v>
      </c>
      <c r="T13" s="34" t="s">
        <v>50</v>
      </c>
      <c r="U13" s="3"/>
      <c r="V13" s="3"/>
      <c r="W13" s="46"/>
      <c r="X13" s="46"/>
      <c r="Y13" s="46"/>
    </row>
    <row r="14" spans="1:25" ht="12">
      <c r="A14" s="68" t="s">
        <v>112</v>
      </c>
      <c r="B14" s="91">
        <v>13</v>
      </c>
      <c r="C14" s="69" t="s">
        <v>57</v>
      </c>
      <c r="D14" s="108">
        <v>9310</v>
      </c>
      <c r="E14" s="73">
        <v>2</v>
      </c>
      <c r="F14" s="76" t="s">
        <v>52</v>
      </c>
      <c r="G14" s="108">
        <v>4850</v>
      </c>
      <c r="H14" s="73">
        <v>7</v>
      </c>
      <c r="I14" s="76" t="s">
        <v>44</v>
      </c>
      <c r="J14" s="246">
        <v>7990</v>
      </c>
      <c r="K14" s="73">
        <v>3</v>
      </c>
      <c r="M14" s="57">
        <f t="shared" si="0"/>
        <v>22150</v>
      </c>
      <c r="N14" s="58">
        <f t="shared" si="1"/>
        <v>9310</v>
      </c>
      <c r="O14" s="59">
        <f>IF(A14="ABS",Liste!B$4,E14+H14+K14)</f>
        <v>12</v>
      </c>
      <c r="P14" s="19">
        <v>11</v>
      </c>
      <c r="R14" s="34" t="s">
        <v>43</v>
      </c>
      <c r="S14" s="34" t="s">
        <v>51</v>
      </c>
      <c r="T14" s="34" t="s">
        <v>39</v>
      </c>
      <c r="U14" s="3"/>
      <c r="V14" s="3"/>
      <c r="W14" s="46"/>
      <c r="X14" s="46"/>
      <c r="Y14" s="46"/>
    </row>
    <row r="15" spans="1:25" ht="12">
      <c r="A15" s="68" t="s">
        <v>127</v>
      </c>
      <c r="B15" s="91">
        <v>78</v>
      </c>
      <c r="C15" s="69" t="s">
        <v>38</v>
      </c>
      <c r="D15" s="170">
        <v>6440</v>
      </c>
      <c r="E15" s="73">
        <v>4</v>
      </c>
      <c r="F15" s="76" t="s">
        <v>35</v>
      </c>
      <c r="G15" s="108">
        <v>9300</v>
      </c>
      <c r="H15" s="73">
        <v>3</v>
      </c>
      <c r="I15" s="76" t="s">
        <v>48</v>
      </c>
      <c r="J15" s="171">
        <v>8010</v>
      </c>
      <c r="K15" s="73">
        <v>6</v>
      </c>
      <c r="M15" s="57">
        <f t="shared" si="0"/>
        <v>23750</v>
      </c>
      <c r="N15" s="58">
        <f t="shared" si="1"/>
        <v>9300</v>
      </c>
      <c r="O15" s="59">
        <f>IF(A15="ABS",Liste!B$4,E15+H15+K15)</f>
        <v>13</v>
      </c>
      <c r="P15" s="19">
        <v>12</v>
      </c>
      <c r="R15" s="34" t="s">
        <v>45</v>
      </c>
      <c r="S15" s="34" t="s">
        <v>46</v>
      </c>
      <c r="T15" s="34" t="s">
        <v>47</v>
      </c>
      <c r="U15" s="3"/>
      <c r="V15" s="3"/>
      <c r="W15" s="46"/>
      <c r="X15" s="46"/>
      <c r="Y15" s="46"/>
    </row>
    <row r="16" spans="1:25" ht="12">
      <c r="A16" s="68" t="s">
        <v>100</v>
      </c>
      <c r="B16" s="91">
        <v>78</v>
      </c>
      <c r="C16" s="69" t="s">
        <v>43</v>
      </c>
      <c r="D16" s="108">
        <v>5850</v>
      </c>
      <c r="E16" s="73">
        <v>6</v>
      </c>
      <c r="F16" s="76" t="s">
        <v>39</v>
      </c>
      <c r="G16" s="108">
        <v>8870</v>
      </c>
      <c r="H16" s="73">
        <v>4</v>
      </c>
      <c r="I16" s="76" t="s">
        <v>51</v>
      </c>
      <c r="J16" s="246">
        <v>9700</v>
      </c>
      <c r="K16" s="73">
        <v>4</v>
      </c>
      <c r="M16" s="57">
        <f t="shared" si="0"/>
        <v>24420</v>
      </c>
      <c r="N16" s="58">
        <f t="shared" si="1"/>
        <v>9700</v>
      </c>
      <c r="O16" s="59">
        <f>IF(A16="ABS",Liste!B$4,E16+H16+K16)</f>
        <v>14</v>
      </c>
      <c r="P16" s="19">
        <v>13</v>
      </c>
      <c r="R16" s="34" t="s">
        <v>54</v>
      </c>
      <c r="S16" s="34" t="s">
        <v>41</v>
      </c>
      <c r="T16" s="34" t="s">
        <v>44</v>
      </c>
      <c r="U16" s="3"/>
      <c r="V16" s="3"/>
      <c r="W16" s="46"/>
      <c r="X16" s="46"/>
      <c r="Y16" s="46"/>
    </row>
    <row r="17" spans="1:25" ht="12">
      <c r="A17" s="68" t="s">
        <v>103</v>
      </c>
      <c r="B17" s="91" t="s">
        <v>123</v>
      </c>
      <c r="C17" s="69" t="s">
        <v>56</v>
      </c>
      <c r="D17" s="108">
        <v>6060</v>
      </c>
      <c r="E17" s="73">
        <v>5</v>
      </c>
      <c r="F17" s="76" t="s">
        <v>34</v>
      </c>
      <c r="G17" s="108">
        <v>7100</v>
      </c>
      <c r="H17" s="73">
        <v>7</v>
      </c>
      <c r="I17" s="76" t="s">
        <v>58</v>
      </c>
      <c r="J17" s="246">
        <v>11190</v>
      </c>
      <c r="K17" s="73">
        <v>2</v>
      </c>
      <c r="M17" s="57">
        <f t="shared" si="0"/>
        <v>24350</v>
      </c>
      <c r="N17" s="58">
        <f t="shared" si="1"/>
        <v>11190</v>
      </c>
      <c r="O17" s="59">
        <f>IF(A17="ABS",Liste!B$4,E17+H17+K17)</f>
        <v>14</v>
      </c>
      <c r="P17" s="19">
        <v>14</v>
      </c>
      <c r="R17" s="34" t="s">
        <v>52</v>
      </c>
      <c r="S17" s="34" t="s">
        <v>42</v>
      </c>
      <c r="T17" s="34" t="s">
        <v>55</v>
      </c>
      <c r="U17" s="3"/>
      <c r="V17" s="3"/>
      <c r="W17" s="46"/>
      <c r="X17" s="46"/>
      <c r="Y17" s="46"/>
    </row>
    <row r="18" spans="1:25" ht="12">
      <c r="A18" s="68" t="s">
        <v>104</v>
      </c>
      <c r="B18" s="91">
        <v>28</v>
      </c>
      <c r="C18" s="69" t="s">
        <v>46</v>
      </c>
      <c r="D18" s="170">
        <v>5740</v>
      </c>
      <c r="E18" s="73">
        <v>5</v>
      </c>
      <c r="F18" s="76" t="s">
        <v>58</v>
      </c>
      <c r="G18" s="108">
        <v>5580</v>
      </c>
      <c r="H18" s="73">
        <v>6</v>
      </c>
      <c r="I18" s="76" t="s">
        <v>52</v>
      </c>
      <c r="J18" s="171">
        <v>5400</v>
      </c>
      <c r="K18" s="73">
        <v>5</v>
      </c>
      <c r="M18" s="57">
        <f t="shared" si="0"/>
        <v>16720</v>
      </c>
      <c r="N18" s="58">
        <f t="shared" si="1"/>
        <v>5740</v>
      </c>
      <c r="O18" s="59">
        <f>IF(A18="ABS",Liste!B$4,E18+H18+K18)</f>
        <v>16</v>
      </c>
      <c r="P18" s="19">
        <v>15</v>
      </c>
      <c r="R18" s="34" t="s">
        <v>56</v>
      </c>
      <c r="S18" s="34" t="s">
        <v>58</v>
      </c>
      <c r="T18" s="34" t="s">
        <v>34</v>
      </c>
      <c r="U18" s="3"/>
      <c r="V18" s="3"/>
      <c r="W18" s="46"/>
      <c r="X18" s="46"/>
      <c r="Y18" s="46"/>
    </row>
    <row r="19" spans="1:25" ht="12">
      <c r="A19" s="68" t="s">
        <v>116</v>
      </c>
      <c r="B19" s="91">
        <v>28</v>
      </c>
      <c r="C19" s="69" t="s">
        <v>41</v>
      </c>
      <c r="D19" s="108">
        <v>6810</v>
      </c>
      <c r="E19" s="73">
        <v>5</v>
      </c>
      <c r="F19" s="76" t="s">
        <v>42</v>
      </c>
      <c r="G19" s="108">
        <v>7190</v>
      </c>
      <c r="H19" s="73">
        <v>6</v>
      </c>
      <c r="I19" s="76" t="s">
        <v>56</v>
      </c>
      <c r="J19" s="246">
        <v>5210</v>
      </c>
      <c r="K19" s="73">
        <v>7</v>
      </c>
      <c r="M19" s="57">
        <f t="shared" si="0"/>
        <v>19210</v>
      </c>
      <c r="N19" s="58">
        <f t="shared" si="1"/>
        <v>7190</v>
      </c>
      <c r="O19" s="59">
        <f>IF(A19="ABS",Liste!B$4,E19+H19+K19)</f>
        <v>18</v>
      </c>
      <c r="P19" s="19">
        <v>16</v>
      </c>
      <c r="R19" s="34" t="s">
        <v>49</v>
      </c>
      <c r="S19" s="34" t="s">
        <v>37</v>
      </c>
      <c r="T19" s="34" t="s">
        <v>41</v>
      </c>
      <c r="U19" s="3"/>
      <c r="V19" s="3"/>
      <c r="W19" s="46"/>
      <c r="X19" s="46"/>
      <c r="Y19" s="46"/>
    </row>
    <row r="20" spans="1:25" ht="12">
      <c r="A20" s="78" t="s">
        <v>111</v>
      </c>
      <c r="B20" s="92">
        <v>27</v>
      </c>
      <c r="C20" s="79" t="s">
        <v>42</v>
      </c>
      <c r="D20" s="170">
        <v>5490</v>
      </c>
      <c r="E20" s="80">
        <v>6</v>
      </c>
      <c r="F20" s="81" t="s">
        <v>53</v>
      </c>
      <c r="G20" s="108">
        <v>5400</v>
      </c>
      <c r="H20" s="80">
        <v>4</v>
      </c>
      <c r="I20" s="81" t="s">
        <v>47</v>
      </c>
      <c r="J20" s="171">
        <v>6410</v>
      </c>
      <c r="K20" s="80">
        <v>8</v>
      </c>
      <c r="M20" s="82">
        <f t="shared" si="0"/>
        <v>17300</v>
      </c>
      <c r="N20" s="83">
        <f t="shared" si="1"/>
        <v>6410</v>
      </c>
      <c r="O20" s="84">
        <f>IF(A20="ABS",Liste!B$4,E20+H20+K20)</f>
        <v>18</v>
      </c>
      <c r="P20" s="85">
        <v>17</v>
      </c>
      <c r="R20" s="34" t="s">
        <v>36</v>
      </c>
      <c r="S20" s="34" t="s">
        <v>57</v>
      </c>
      <c r="T20" s="34" t="s">
        <v>40</v>
      </c>
      <c r="U20" s="3"/>
      <c r="V20" s="3"/>
      <c r="W20" s="46"/>
      <c r="X20" s="46"/>
      <c r="Y20" s="46"/>
    </row>
    <row r="21" spans="1:25" ht="12">
      <c r="A21" s="68" t="s">
        <v>96</v>
      </c>
      <c r="B21" s="91">
        <v>3</v>
      </c>
      <c r="C21" s="69" t="s">
        <v>45</v>
      </c>
      <c r="D21" s="108">
        <v>5700</v>
      </c>
      <c r="E21" s="73">
        <v>7</v>
      </c>
      <c r="F21" s="76" t="s">
        <v>47</v>
      </c>
      <c r="G21" s="108">
        <v>5510</v>
      </c>
      <c r="H21" s="73">
        <v>7</v>
      </c>
      <c r="I21" s="76" t="s">
        <v>46</v>
      </c>
      <c r="J21" s="246">
        <v>5980</v>
      </c>
      <c r="K21" s="73">
        <v>5</v>
      </c>
      <c r="L21" s="95"/>
      <c r="M21" s="96">
        <f t="shared" si="0"/>
        <v>17190</v>
      </c>
      <c r="N21" s="87">
        <f t="shared" si="1"/>
        <v>5980</v>
      </c>
      <c r="O21" s="88">
        <f>IF(A21="ABS",Liste!B$4,E21+H21+K21)</f>
        <v>19</v>
      </c>
      <c r="P21" s="19">
        <v>18</v>
      </c>
      <c r="R21" s="34" t="s">
        <v>38</v>
      </c>
      <c r="S21" s="34" t="s">
        <v>48</v>
      </c>
      <c r="T21" s="34" t="s">
        <v>35</v>
      </c>
      <c r="U21" s="3"/>
      <c r="V21" s="3"/>
      <c r="W21" s="46"/>
      <c r="X21" s="46"/>
      <c r="Y21" s="46"/>
    </row>
    <row r="22" spans="1:26" ht="12">
      <c r="A22" s="68" t="s">
        <v>115</v>
      </c>
      <c r="B22" s="91">
        <v>37</v>
      </c>
      <c r="C22" s="69" t="s">
        <v>37</v>
      </c>
      <c r="D22" s="170">
        <v>4870</v>
      </c>
      <c r="E22" s="73">
        <v>8</v>
      </c>
      <c r="F22" s="76" t="s">
        <v>51</v>
      </c>
      <c r="G22" s="108">
        <v>6390</v>
      </c>
      <c r="H22" s="73">
        <v>5</v>
      </c>
      <c r="I22" s="76" t="s">
        <v>53</v>
      </c>
      <c r="J22" s="171">
        <v>5250</v>
      </c>
      <c r="K22" s="73">
        <v>6</v>
      </c>
      <c r="L22" s="95"/>
      <c r="M22" s="96">
        <f t="shared" si="0"/>
        <v>16510</v>
      </c>
      <c r="N22" s="87">
        <f t="shared" si="1"/>
        <v>6390</v>
      </c>
      <c r="O22" s="88">
        <f>IF(A22="ABS",Liste!B$4,E22+H22+K22)</f>
        <v>19</v>
      </c>
      <c r="P22" s="19">
        <v>19</v>
      </c>
      <c r="R22" s="34" t="s">
        <v>41</v>
      </c>
      <c r="S22" s="34" t="s">
        <v>56</v>
      </c>
      <c r="T22" s="34" t="s">
        <v>42</v>
      </c>
      <c r="U22" s="3"/>
      <c r="V22" s="3"/>
      <c r="W22" s="46"/>
      <c r="X22" s="46"/>
      <c r="Y22" s="46"/>
      <c r="Z22" s="114"/>
    </row>
    <row r="23" spans="1:25" ht="12">
      <c r="A23" s="66" t="s">
        <v>108</v>
      </c>
      <c r="B23" s="93">
        <v>28</v>
      </c>
      <c r="C23" s="67" t="s">
        <v>47</v>
      </c>
      <c r="D23" s="108">
        <v>5860</v>
      </c>
      <c r="E23" s="72">
        <v>8</v>
      </c>
      <c r="F23" s="75" t="s">
        <v>36</v>
      </c>
      <c r="G23" s="108">
        <v>5310</v>
      </c>
      <c r="H23" s="72">
        <v>6</v>
      </c>
      <c r="I23" s="75" t="s">
        <v>32</v>
      </c>
      <c r="J23" s="246">
        <v>5680</v>
      </c>
      <c r="K23" s="72">
        <v>6</v>
      </c>
      <c r="M23" s="57">
        <f t="shared" si="0"/>
        <v>16850</v>
      </c>
      <c r="N23" s="58">
        <f t="shared" si="1"/>
        <v>5860</v>
      </c>
      <c r="O23" s="59">
        <f>IF(A23="ABS",Liste!B$4,E23+H23+K23)</f>
        <v>20</v>
      </c>
      <c r="P23" s="28">
        <v>20</v>
      </c>
      <c r="R23" s="34" t="s">
        <v>57</v>
      </c>
      <c r="S23" s="34" t="s">
        <v>44</v>
      </c>
      <c r="T23" s="34" t="s">
        <v>52</v>
      </c>
      <c r="U23" s="3"/>
      <c r="V23" s="3"/>
      <c r="W23" s="46"/>
      <c r="X23" s="46"/>
      <c r="Y23" s="46"/>
    </row>
    <row r="24" spans="1:25" ht="12">
      <c r="A24" s="68" t="s">
        <v>114</v>
      </c>
      <c r="B24" s="91">
        <v>47</v>
      </c>
      <c r="C24" s="69" t="s">
        <v>33</v>
      </c>
      <c r="D24" s="170">
        <v>7570</v>
      </c>
      <c r="E24" s="73">
        <v>3</v>
      </c>
      <c r="F24" s="76" t="s">
        <v>43</v>
      </c>
      <c r="G24" s="108">
        <v>4560</v>
      </c>
      <c r="H24" s="73">
        <v>8</v>
      </c>
      <c r="I24" s="76" t="s">
        <v>35</v>
      </c>
      <c r="J24" s="171">
        <v>4080</v>
      </c>
      <c r="K24" s="73">
        <v>9</v>
      </c>
      <c r="M24" s="57">
        <f t="shared" si="0"/>
        <v>16210</v>
      </c>
      <c r="N24" s="58">
        <f t="shared" si="1"/>
        <v>7570</v>
      </c>
      <c r="O24" s="59">
        <f>IF(A24="ABS",Liste!B$4,E24+H24+K24)</f>
        <v>20</v>
      </c>
      <c r="P24" s="19">
        <v>21</v>
      </c>
      <c r="R24" s="34" t="s">
        <v>58</v>
      </c>
      <c r="S24" s="34" t="s">
        <v>38</v>
      </c>
      <c r="T24" s="34" t="s">
        <v>37</v>
      </c>
      <c r="U24" s="3"/>
      <c r="V24" s="3"/>
      <c r="W24" s="46"/>
      <c r="X24" s="46"/>
      <c r="Y24" s="46"/>
    </row>
    <row r="25" spans="1:25" ht="12">
      <c r="A25" s="68" t="s">
        <v>117</v>
      </c>
      <c r="B25" s="91">
        <v>89</v>
      </c>
      <c r="C25" s="69" t="s">
        <v>35</v>
      </c>
      <c r="D25" s="108">
        <v>4940</v>
      </c>
      <c r="E25" s="73">
        <v>7</v>
      </c>
      <c r="F25" s="76" t="s">
        <v>54</v>
      </c>
      <c r="G25" s="108">
        <v>5370</v>
      </c>
      <c r="H25" s="73">
        <v>5</v>
      </c>
      <c r="I25" s="76" t="s">
        <v>55</v>
      </c>
      <c r="J25" s="246">
        <v>4830</v>
      </c>
      <c r="K25" s="73">
        <v>9</v>
      </c>
      <c r="M25" s="57">
        <f t="shared" si="0"/>
        <v>15140</v>
      </c>
      <c r="N25" s="58">
        <f t="shared" si="1"/>
        <v>5370</v>
      </c>
      <c r="O25" s="59">
        <f>IF(A25="ABS",Liste!B$4,E25+H25+K25)</f>
        <v>21</v>
      </c>
      <c r="P25" s="19">
        <v>22</v>
      </c>
      <c r="R25" s="34" t="s">
        <v>47</v>
      </c>
      <c r="S25" s="34" t="s">
        <v>32</v>
      </c>
      <c r="T25" s="34" t="s">
        <v>36</v>
      </c>
      <c r="U25" s="3"/>
      <c r="V25" s="3"/>
      <c r="W25" s="46"/>
      <c r="X25" s="46"/>
      <c r="Y25" s="46"/>
    </row>
    <row r="26" spans="1:25" ht="12">
      <c r="A26" s="68" t="s">
        <v>97</v>
      </c>
      <c r="B26" s="91">
        <v>19</v>
      </c>
      <c r="C26" s="69" t="s">
        <v>36</v>
      </c>
      <c r="D26" s="170">
        <v>5240</v>
      </c>
      <c r="E26" s="73">
        <v>8</v>
      </c>
      <c r="F26" s="76" t="s">
        <v>40</v>
      </c>
      <c r="G26" s="108">
        <v>5850</v>
      </c>
      <c r="H26" s="73">
        <v>9</v>
      </c>
      <c r="I26" s="76" t="s">
        <v>57</v>
      </c>
      <c r="J26" s="171">
        <v>7760</v>
      </c>
      <c r="K26" s="73">
        <v>7</v>
      </c>
      <c r="M26" s="57">
        <f t="shared" si="0"/>
        <v>18850</v>
      </c>
      <c r="N26" s="58">
        <f t="shared" si="1"/>
        <v>7760</v>
      </c>
      <c r="O26" s="59">
        <f>IF(A26="ABS",Liste!B$4,E26+H26+K26)</f>
        <v>24</v>
      </c>
      <c r="P26" s="19">
        <v>23</v>
      </c>
      <c r="R26" s="34" t="s">
        <v>48</v>
      </c>
      <c r="S26" s="34" t="s">
        <v>49</v>
      </c>
      <c r="T26" s="34" t="s">
        <v>46</v>
      </c>
      <c r="U26" s="3"/>
      <c r="V26" s="3"/>
      <c r="W26" s="46"/>
      <c r="X26" s="46"/>
      <c r="Y26" s="46"/>
    </row>
    <row r="27" spans="1:26" ht="12">
      <c r="A27" s="68" t="s">
        <v>102</v>
      </c>
      <c r="B27" s="91">
        <v>60</v>
      </c>
      <c r="C27" s="69" t="s">
        <v>48</v>
      </c>
      <c r="D27" s="108">
        <v>6230</v>
      </c>
      <c r="E27" s="73">
        <v>7</v>
      </c>
      <c r="F27" s="76" t="s">
        <v>46</v>
      </c>
      <c r="G27" s="108">
        <v>6280</v>
      </c>
      <c r="H27" s="73">
        <v>8</v>
      </c>
      <c r="I27" s="76" t="s">
        <v>49</v>
      </c>
      <c r="J27" s="246">
        <v>4410</v>
      </c>
      <c r="K27" s="73">
        <v>9</v>
      </c>
      <c r="M27" s="57">
        <f t="shared" si="0"/>
        <v>16920</v>
      </c>
      <c r="N27" s="58">
        <f t="shared" si="1"/>
        <v>6280</v>
      </c>
      <c r="O27" s="59">
        <f>IF(A27="ABS",Liste!B$4,E27+H27+K27)</f>
        <v>24</v>
      </c>
      <c r="P27" s="19">
        <v>24</v>
      </c>
      <c r="R27" s="34" t="s">
        <v>33</v>
      </c>
      <c r="S27" s="34" t="s">
        <v>35</v>
      </c>
      <c r="T27" s="34" t="s">
        <v>43</v>
      </c>
      <c r="U27" s="3"/>
      <c r="V27" s="3"/>
      <c r="W27" s="46"/>
      <c r="X27" s="46"/>
      <c r="Y27" s="46"/>
      <c r="Z27" s="115"/>
    </row>
    <row r="28" spans="1:20" ht="12">
      <c r="A28" s="68" t="s">
        <v>110</v>
      </c>
      <c r="B28" s="91">
        <v>60</v>
      </c>
      <c r="C28" s="69" t="s">
        <v>49</v>
      </c>
      <c r="D28" s="170">
        <v>3530</v>
      </c>
      <c r="E28" s="73">
        <v>9</v>
      </c>
      <c r="F28" s="76" t="s">
        <v>41</v>
      </c>
      <c r="G28" s="108">
        <v>5360</v>
      </c>
      <c r="H28" s="73">
        <v>8</v>
      </c>
      <c r="I28" s="76" t="s">
        <v>37</v>
      </c>
      <c r="J28" s="171">
        <v>5640</v>
      </c>
      <c r="K28" s="73">
        <v>7</v>
      </c>
      <c r="M28" s="57">
        <f t="shared" si="0"/>
        <v>14530</v>
      </c>
      <c r="N28" s="58">
        <f t="shared" si="1"/>
        <v>5640</v>
      </c>
      <c r="O28" s="59">
        <f>IF(A28="ABS",Liste!B$4,E28+H28+K28)</f>
        <v>24</v>
      </c>
      <c r="P28" s="19">
        <v>25</v>
      </c>
      <c r="R28" s="34" t="s">
        <v>50</v>
      </c>
      <c r="S28" s="34" t="s">
        <v>54</v>
      </c>
      <c r="T28" s="34" t="s">
        <v>32</v>
      </c>
    </row>
    <row r="29" spans="1:20" ht="12">
      <c r="A29" s="68" t="s">
        <v>119</v>
      </c>
      <c r="B29" s="91">
        <v>22</v>
      </c>
      <c r="C29" s="69" t="s">
        <v>44</v>
      </c>
      <c r="D29" s="108">
        <v>4070</v>
      </c>
      <c r="E29" s="73">
        <v>9</v>
      </c>
      <c r="F29" s="76" t="s">
        <v>33</v>
      </c>
      <c r="G29" s="108">
        <v>4530</v>
      </c>
      <c r="H29" s="73">
        <v>9</v>
      </c>
      <c r="I29" s="76" t="s">
        <v>43</v>
      </c>
      <c r="J29" s="246">
        <v>5110</v>
      </c>
      <c r="K29" s="73">
        <v>8</v>
      </c>
      <c r="M29" s="57">
        <f t="shared" si="0"/>
        <v>13710</v>
      </c>
      <c r="N29" s="58">
        <f t="shared" si="1"/>
        <v>5110</v>
      </c>
      <c r="O29" s="59">
        <f>IF(A29="ABS",Liste!B$4,E29+H29+K29)</f>
        <v>26</v>
      </c>
      <c r="P29" s="19">
        <v>26</v>
      </c>
      <c r="R29" s="34" t="s">
        <v>51</v>
      </c>
      <c r="S29" s="34" t="s">
        <v>34</v>
      </c>
      <c r="T29" s="34" t="s">
        <v>56</v>
      </c>
    </row>
    <row r="30" spans="1:20" ht="12.75" thickBot="1">
      <c r="A30" s="70" t="s">
        <v>99</v>
      </c>
      <c r="B30" s="94">
        <v>69</v>
      </c>
      <c r="C30" s="71" t="s">
        <v>55</v>
      </c>
      <c r="D30" s="109">
        <v>4810</v>
      </c>
      <c r="E30" s="74">
        <v>9</v>
      </c>
      <c r="F30" s="77" t="s">
        <v>45</v>
      </c>
      <c r="G30" s="109">
        <v>3470</v>
      </c>
      <c r="H30" s="74">
        <v>9</v>
      </c>
      <c r="I30" s="77" t="s">
        <v>39</v>
      </c>
      <c r="J30" s="172">
        <v>4720</v>
      </c>
      <c r="K30" s="74">
        <v>8</v>
      </c>
      <c r="M30" s="60">
        <f t="shared" si="0"/>
        <v>13000</v>
      </c>
      <c r="N30" s="61">
        <f t="shared" si="1"/>
        <v>4810</v>
      </c>
      <c r="O30" s="62">
        <f>IF(A30="ABS",Liste!B$4,E30+H30+K30)</f>
        <v>26</v>
      </c>
      <c r="P30" s="20">
        <v>27</v>
      </c>
      <c r="R30" s="34" t="s">
        <v>55</v>
      </c>
      <c r="S30" s="34" t="s">
        <v>39</v>
      </c>
      <c r="T30" s="34" t="s">
        <v>45</v>
      </c>
    </row>
    <row r="31" spans="3:14" ht="12">
      <c r="C31" s="23" t="s">
        <v>9</v>
      </c>
      <c r="F31" s="24" t="s">
        <v>125</v>
      </c>
      <c r="I31" s="24" t="s">
        <v>126</v>
      </c>
      <c r="M31" s="2">
        <f t="shared" si="0"/>
        <v>0</v>
      </c>
      <c r="N31" s="2">
        <f t="shared" si="1"/>
        <v>0</v>
      </c>
    </row>
    <row r="32" spans="2:13" ht="12">
      <c r="B32" s="37" t="s">
        <v>3</v>
      </c>
      <c r="D32" s="63">
        <f>SUM(D4:D30)/1000</f>
        <v>170.23</v>
      </c>
      <c r="E32" s="63"/>
      <c r="F32" s="64"/>
      <c r="G32" s="63">
        <f>SUM(G4:G30)/1000</f>
        <v>181.58</v>
      </c>
      <c r="H32" s="63"/>
      <c r="I32" s="64"/>
      <c r="J32" s="63">
        <f>SUM(J4:J30)/1000</f>
        <v>190.27</v>
      </c>
      <c r="K32" s="63"/>
      <c r="L32" s="65"/>
      <c r="M32" s="63">
        <f>SUM(M4:M30)/1000</f>
        <v>542.08</v>
      </c>
    </row>
    <row r="33" spans="2:13" ht="12">
      <c r="B33" s="37" t="s">
        <v>10</v>
      </c>
      <c r="D33" s="63">
        <f>D32/Liste!E5</f>
        <v>6.304814814814814</v>
      </c>
      <c r="E33" s="63"/>
      <c r="F33" s="64"/>
      <c r="G33" s="63">
        <f>G32/Liste!E5</f>
        <v>6.725185185185186</v>
      </c>
      <c r="H33" s="63"/>
      <c r="I33" s="64"/>
      <c r="J33" s="63">
        <f>J32/Liste!E5</f>
        <v>7.047037037037037</v>
      </c>
      <c r="K33" s="63"/>
      <c r="L33" s="65"/>
      <c r="M33" s="63">
        <f>M32/Liste!E5</f>
        <v>20.077037037037037</v>
      </c>
    </row>
    <row r="36" ht="12"/>
    <row r="39" ht="12"/>
    <row r="41" ht="12"/>
    <row r="44" ht="12"/>
    <row r="47" ht="12"/>
  </sheetData>
  <sheetProtection password="DDC9" sheet="1" objects="1" scenarios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Q40"/>
  <sheetViews>
    <sheetView tabSelected="1" zoomScalePageLayoutView="0" workbookViewId="0" topLeftCell="A1">
      <selection activeCell="V10" sqref="V10"/>
    </sheetView>
  </sheetViews>
  <sheetFormatPr defaultColWidth="11.421875" defaultRowHeight="12.75"/>
  <cols>
    <col min="1" max="1" width="4.57421875" style="0" bestFit="1" customWidth="1"/>
    <col min="2" max="2" width="27.57421875" style="0" customWidth="1"/>
    <col min="3" max="3" width="5.8515625" style="0" customWidth="1"/>
    <col min="4" max="4" width="4.00390625" style="0" customWidth="1"/>
    <col min="5" max="5" width="4.00390625" style="0" bestFit="1" customWidth="1"/>
    <col min="6" max="6" width="3.7109375" style="0" customWidth="1"/>
    <col min="7" max="7" width="7.00390625" style="0" bestFit="1" customWidth="1"/>
    <col min="8" max="8" width="6.28125" style="0" customWidth="1"/>
    <col min="9" max="9" width="7.00390625" style="0" customWidth="1"/>
    <col min="10" max="10" width="6.28125" style="0" customWidth="1"/>
    <col min="11" max="11" width="7.00390625" style="0" customWidth="1"/>
    <col min="12" max="12" width="6.28125" style="0" customWidth="1"/>
    <col min="13" max="13" width="1.8515625" style="0" customWidth="1"/>
    <col min="14" max="14" width="7.8515625" style="0" customWidth="1"/>
    <col min="15" max="15" width="10.57421875" style="0" bestFit="1" customWidth="1"/>
    <col min="16" max="16" width="8.140625" style="0" bestFit="1" customWidth="1"/>
    <col min="17" max="17" width="5.8515625" style="0" bestFit="1" customWidth="1"/>
  </cols>
  <sheetData>
    <row r="1" spans="1:17" s="99" customFormat="1" ht="13.5" customHeight="1">
      <c r="A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9"/>
    </row>
    <row r="2" ht="6" customHeight="1">
      <c r="Q2" s="190"/>
    </row>
    <row r="3" spans="1:17" ht="19.5" customHeight="1">
      <c r="A3" s="191"/>
      <c r="B3" s="192"/>
      <c r="C3" s="255" t="s">
        <v>30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3:17" ht="16.5" customHeight="1">
      <c r="C4" s="256" t="s">
        <v>74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</row>
    <row r="5" spans="1:17" ht="18">
      <c r="A5" s="191"/>
      <c r="B5" s="193"/>
      <c r="C5" s="257" t="s">
        <v>92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</row>
    <row r="6" ht="3.75" customHeight="1">
      <c r="Q6" s="190"/>
    </row>
    <row r="7" spans="1:17" ht="18">
      <c r="A7" s="194"/>
      <c r="B7" s="193"/>
      <c r="C7" s="257" t="s">
        <v>124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</row>
    <row r="8" spans="2:17" ht="21" thickBot="1">
      <c r="B8" s="195" t="s">
        <v>93</v>
      </c>
      <c r="Q8" s="190"/>
    </row>
    <row r="9" spans="1:17" ht="13.5" thickBot="1">
      <c r="A9" s="50"/>
      <c r="B9" s="8"/>
      <c r="C9" s="196"/>
      <c r="D9" s="196"/>
      <c r="E9" s="196"/>
      <c r="F9" s="8"/>
      <c r="G9" s="238" t="s">
        <v>12</v>
      </c>
      <c r="H9" s="22"/>
      <c r="I9" s="238" t="s">
        <v>13</v>
      </c>
      <c r="J9" s="22"/>
      <c r="K9" s="197" t="s">
        <v>75</v>
      </c>
      <c r="L9" s="22"/>
      <c r="M9" s="44"/>
      <c r="N9" s="27" t="s">
        <v>1</v>
      </c>
      <c r="O9" s="27" t="s">
        <v>5</v>
      </c>
      <c r="P9" s="198" t="s">
        <v>4</v>
      </c>
      <c r="Q9" s="253" t="s">
        <v>76</v>
      </c>
    </row>
    <row r="10" spans="1:17" ht="13.5" thickBot="1">
      <c r="A10" s="51" t="s">
        <v>2</v>
      </c>
      <c r="B10" s="49" t="s">
        <v>0</v>
      </c>
      <c r="C10" s="14" t="s">
        <v>18</v>
      </c>
      <c r="D10" s="30" t="s">
        <v>14</v>
      </c>
      <c r="E10" s="31" t="s">
        <v>15</v>
      </c>
      <c r="F10" s="32" t="s">
        <v>16</v>
      </c>
      <c r="G10" s="15" t="s">
        <v>1</v>
      </c>
      <c r="H10" s="14" t="s">
        <v>2</v>
      </c>
      <c r="I10" s="13" t="s">
        <v>1</v>
      </c>
      <c r="J10" s="14" t="s">
        <v>2</v>
      </c>
      <c r="K10" s="13" t="s">
        <v>1</v>
      </c>
      <c r="L10" s="14" t="s">
        <v>2</v>
      </c>
      <c r="M10" s="196"/>
      <c r="N10" s="29" t="s">
        <v>4</v>
      </c>
      <c r="O10" s="29" t="s">
        <v>6</v>
      </c>
      <c r="P10" s="199" t="s">
        <v>7</v>
      </c>
      <c r="Q10" s="254"/>
    </row>
    <row r="11" spans="1:17" ht="12.75">
      <c r="A11" s="239">
        <v>1</v>
      </c>
      <c r="B11" s="116" t="s">
        <v>95</v>
      </c>
      <c r="C11" s="117">
        <v>12</v>
      </c>
      <c r="D11" s="118" t="s">
        <v>54</v>
      </c>
      <c r="E11" s="119" t="s">
        <v>44</v>
      </c>
      <c r="F11" s="120" t="s">
        <v>41</v>
      </c>
      <c r="G11" s="121">
        <v>7290</v>
      </c>
      <c r="H11" s="122">
        <v>2</v>
      </c>
      <c r="I11" s="123">
        <v>10280</v>
      </c>
      <c r="J11" s="122">
        <v>1</v>
      </c>
      <c r="K11" s="121">
        <v>12020</v>
      </c>
      <c r="L11" s="122">
        <v>1</v>
      </c>
      <c r="M11" s="124"/>
      <c r="N11" s="125">
        <v>29590</v>
      </c>
      <c r="O11" s="126">
        <v>12020</v>
      </c>
      <c r="P11" s="173">
        <v>4</v>
      </c>
      <c r="Q11" s="200" t="s">
        <v>121</v>
      </c>
    </row>
    <row r="12" spans="1:17" ht="12.75">
      <c r="A12" s="240">
        <v>2</v>
      </c>
      <c r="B12" s="127" t="s">
        <v>113</v>
      </c>
      <c r="C12" s="128">
        <v>37</v>
      </c>
      <c r="D12" s="129" t="s">
        <v>50</v>
      </c>
      <c r="E12" s="130" t="s">
        <v>32</v>
      </c>
      <c r="F12" s="131" t="s">
        <v>54</v>
      </c>
      <c r="G12" s="123">
        <v>9460</v>
      </c>
      <c r="H12" s="132">
        <v>1</v>
      </c>
      <c r="I12" s="123">
        <v>9530</v>
      </c>
      <c r="J12" s="132">
        <v>2</v>
      </c>
      <c r="K12" s="123">
        <v>8570</v>
      </c>
      <c r="L12" s="132">
        <v>1</v>
      </c>
      <c r="M12" s="124"/>
      <c r="N12" s="133">
        <v>27560</v>
      </c>
      <c r="O12" s="134">
        <v>9530</v>
      </c>
      <c r="P12" s="174">
        <v>4</v>
      </c>
      <c r="Q12" s="201" t="s">
        <v>121</v>
      </c>
    </row>
    <row r="13" spans="1:17" ht="12.75">
      <c r="A13" s="239">
        <v>3</v>
      </c>
      <c r="B13" s="127" t="s">
        <v>94</v>
      </c>
      <c r="C13" s="128">
        <v>56</v>
      </c>
      <c r="D13" s="129" t="s">
        <v>52</v>
      </c>
      <c r="E13" s="130" t="s">
        <v>55</v>
      </c>
      <c r="F13" s="131" t="s">
        <v>42</v>
      </c>
      <c r="G13" s="123">
        <v>8090</v>
      </c>
      <c r="H13" s="132">
        <v>1</v>
      </c>
      <c r="I13" s="123">
        <v>10990</v>
      </c>
      <c r="J13" s="132">
        <v>1</v>
      </c>
      <c r="K13" s="123">
        <v>8370</v>
      </c>
      <c r="L13" s="132">
        <v>2</v>
      </c>
      <c r="M13" s="124"/>
      <c r="N13" s="133">
        <v>27450</v>
      </c>
      <c r="O13" s="134">
        <v>10990</v>
      </c>
      <c r="P13" s="174">
        <v>4</v>
      </c>
      <c r="Q13" s="201" t="s">
        <v>121</v>
      </c>
    </row>
    <row r="14" spans="1:17" ht="12.75">
      <c r="A14" s="240">
        <v>4</v>
      </c>
      <c r="B14" s="127" t="s">
        <v>118</v>
      </c>
      <c r="C14" s="128">
        <v>27</v>
      </c>
      <c r="D14" s="129" t="s">
        <v>39</v>
      </c>
      <c r="E14" s="130" t="s">
        <v>38</v>
      </c>
      <c r="F14" s="131" t="s">
        <v>50</v>
      </c>
      <c r="G14" s="123">
        <v>7780</v>
      </c>
      <c r="H14" s="132">
        <v>1</v>
      </c>
      <c r="I14" s="123">
        <v>5720</v>
      </c>
      <c r="J14" s="132">
        <v>3</v>
      </c>
      <c r="K14" s="123">
        <v>10710</v>
      </c>
      <c r="L14" s="132">
        <v>3</v>
      </c>
      <c r="M14" s="124"/>
      <c r="N14" s="133">
        <v>24210</v>
      </c>
      <c r="O14" s="134">
        <v>10710</v>
      </c>
      <c r="P14" s="174">
        <v>7</v>
      </c>
      <c r="Q14" s="201" t="s">
        <v>121</v>
      </c>
    </row>
    <row r="15" spans="1:17" ht="12.75">
      <c r="A15" s="239">
        <v>5</v>
      </c>
      <c r="B15" s="127" t="s">
        <v>120</v>
      </c>
      <c r="C15" s="128">
        <v>56</v>
      </c>
      <c r="D15" s="129" t="s">
        <v>32</v>
      </c>
      <c r="E15" s="130" t="s">
        <v>49</v>
      </c>
      <c r="F15" s="131" t="s">
        <v>33</v>
      </c>
      <c r="G15" s="123">
        <v>6080</v>
      </c>
      <c r="H15" s="132">
        <v>3</v>
      </c>
      <c r="I15" s="123">
        <v>7010</v>
      </c>
      <c r="J15" s="132">
        <v>1</v>
      </c>
      <c r="K15" s="123">
        <v>9180</v>
      </c>
      <c r="L15" s="132">
        <v>5</v>
      </c>
      <c r="M15" s="124"/>
      <c r="N15" s="133">
        <v>22270</v>
      </c>
      <c r="O15" s="134">
        <v>9180</v>
      </c>
      <c r="P15" s="174">
        <v>9</v>
      </c>
      <c r="Q15" s="201" t="s">
        <v>121</v>
      </c>
    </row>
    <row r="16" spans="1:17" ht="12.75">
      <c r="A16" s="240">
        <v>6</v>
      </c>
      <c r="B16" s="127" t="s">
        <v>98</v>
      </c>
      <c r="C16" s="128">
        <v>45</v>
      </c>
      <c r="D16" s="129" t="s">
        <v>40</v>
      </c>
      <c r="E16" s="130" t="s">
        <v>57</v>
      </c>
      <c r="F16" s="131" t="s">
        <v>45</v>
      </c>
      <c r="G16" s="123">
        <v>5860</v>
      </c>
      <c r="H16" s="132">
        <v>4</v>
      </c>
      <c r="I16" s="123">
        <v>9200</v>
      </c>
      <c r="J16" s="132">
        <v>2</v>
      </c>
      <c r="K16" s="123">
        <v>6610</v>
      </c>
      <c r="L16" s="132">
        <v>3</v>
      </c>
      <c r="M16" s="124"/>
      <c r="N16" s="133">
        <v>21670</v>
      </c>
      <c r="O16" s="134">
        <v>9200</v>
      </c>
      <c r="P16" s="174">
        <v>9</v>
      </c>
      <c r="Q16" s="201" t="s">
        <v>121</v>
      </c>
    </row>
    <row r="17" spans="1:17" ht="12.75">
      <c r="A17" s="239">
        <v>7</v>
      </c>
      <c r="B17" s="127" t="s">
        <v>107</v>
      </c>
      <c r="C17" s="128">
        <v>27</v>
      </c>
      <c r="D17" s="129" t="s">
        <v>51</v>
      </c>
      <c r="E17" s="130" t="s">
        <v>56</v>
      </c>
      <c r="F17" s="131" t="s">
        <v>34</v>
      </c>
      <c r="G17" s="123">
        <v>6430</v>
      </c>
      <c r="H17" s="132">
        <v>6</v>
      </c>
      <c r="I17" s="123">
        <v>6670</v>
      </c>
      <c r="J17" s="132">
        <v>2</v>
      </c>
      <c r="K17" s="123">
        <v>8500</v>
      </c>
      <c r="L17" s="132">
        <v>1</v>
      </c>
      <c r="M17" s="124"/>
      <c r="N17" s="133">
        <v>21600</v>
      </c>
      <c r="O17" s="134">
        <v>8500</v>
      </c>
      <c r="P17" s="174">
        <v>9</v>
      </c>
      <c r="Q17" s="201" t="s">
        <v>121</v>
      </c>
    </row>
    <row r="18" spans="1:17" ht="12.75">
      <c r="A18" s="240">
        <v>8</v>
      </c>
      <c r="B18" s="127" t="s">
        <v>109</v>
      </c>
      <c r="C18" s="128">
        <v>33</v>
      </c>
      <c r="D18" s="129" t="s">
        <v>34</v>
      </c>
      <c r="E18" s="130" t="s">
        <v>48</v>
      </c>
      <c r="F18" s="131" t="s">
        <v>36</v>
      </c>
      <c r="G18" s="123">
        <v>6830</v>
      </c>
      <c r="H18" s="132">
        <v>2</v>
      </c>
      <c r="I18" s="134">
        <v>7370</v>
      </c>
      <c r="J18" s="132">
        <v>3</v>
      </c>
      <c r="K18" s="123">
        <v>5590</v>
      </c>
      <c r="L18" s="132">
        <v>4</v>
      </c>
      <c r="M18" s="124"/>
      <c r="N18" s="133">
        <v>19790</v>
      </c>
      <c r="O18" s="134">
        <v>7370</v>
      </c>
      <c r="P18" s="174">
        <v>9</v>
      </c>
      <c r="Q18" s="202" t="s">
        <v>121</v>
      </c>
    </row>
    <row r="19" spans="1:17" ht="12.75">
      <c r="A19" s="239">
        <v>9</v>
      </c>
      <c r="B19" s="127" t="s">
        <v>105</v>
      </c>
      <c r="C19" s="128">
        <v>21</v>
      </c>
      <c r="D19" s="129" t="s">
        <v>58</v>
      </c>
      <c r="E19" s="130" t="s">
        <v>37</v>
      </c>
      <c r="F19" s="131" t="s">
        <v>38</v>
      </c>
      <c r="G19" s="123">
        <v>7170</v>
      </c>
      <c r="H19" s="132">
        <v>4</v>
      </c>
      <c r="I19" s="134">
        <v>7480</v>
      </c>
      <c r="J19" s="132">
        <v>5</v>
      </c>
      <c r="K19" s="123">
        <v>7080</v>
      </c>
      <c r="L19" s="132">
        <v>2</v>
      </c>
      <c r="M19" s="124"/>
      <c r="N19" s="133">
        <v>21730</v>
      </c>
      <c r="O19" s="134">
        <v>7480</v>
      </c>
      <c r="P19" s="174">
        <v>11</v>
      </c>
      <c r="Q19" s="202" t="s">
        <v>121</v>
      </c>
    </row>
    <row r="20" spans="1:17" ht="12.75">
      <c r="A20" s="240">
        <v>10</v>
      </c>
      <c r="B20" s="127" t="s">
        <v>106</v>
      </c>
      <c r="C20" s="128">
        <v>13</v>
      </c>
      <c r="D20" s="129" t="s">
        <v>53</v>
      </c>
      <c r="E20" s="130" t="s">
        <v>50</v>
      </c>
      <c r="F20" s="131" t="s">
        <v>40</v>
      </c>
      <c r="G20" s="123">
        <v>6720</v>
      </c>
      <c r="H20" s="132">
        <v>3</v>
      </c>
      <c r="I20" s="134">
        <v>6410</v>
      </c>
      <c r="J20" s="132">
        <v>4</v>
      </c>
      <c r="K20" s="123">
        <v>6270</v>
      </c>
      <c r="L20" s="132">
        <v>4</v>
      </c>
      <c r="M20" s="124"/>
      <c r="N20" s="133">
        <v>19400</v>
      </c>
      <c r="O20" s="134">
        <v>6720</v>
      </c>
      <c r="P20" s="174">
        <v>11</v>
      </c>
      <c r="Q20" s="202" t="s">
        <v>121</v>
      </c>
    </row>
    <row r="21" spans="1:17" ht="12.75">
      <c r="A21" s="239">
        <v>11</v>
      </c>
      <c r="B21" s="127" t="s">
        <v>112</v>
      </c>
      <c r="C21" s="128">
        <v>13</v>
      </c>
      <c r="D21" s="129" t="s">
        <v>57</v>
      </c>
      <c r="E21" s="130" t="s">
        <v>52</v>
      </c>
      <c r="F21" s="131" t="s">
        <v>44</v>
      </c>
      <c r="G21" s="123">
        <v>9310</v>
      </c>
      <c r="H21" s="132">
        <v>2</v>
      </c>
      <c r="I21" s="134">
        <v>4850</v>
      </c>
      <c r="J21" s="132">
        <v>7</v>
      </c>
      <c r="K21" s="123">
        <v>7990</v>
      </c>
      <c r="L21" s="132">
        <v>3</v>
      </c>
      <c r="M21" s="124"/>
      <c r="N21" s="133">
        <v>22150</v>
      </c>
      <c r="O21" s="134">
        <v>9310</v>
      </c>
      <c r="P21" s="174">
        <v>12</v>
      </c>
      <c r="Q21" s="202" t="s">
        <v>121</v>
      </c>
    </row>
    <row r="22" spans="1:17" ht="12.75">
      <c r="A22" s="240">
        <v>12</v>
      </c>
      <c r="B22" s="127" t="s">
        <v>127</v>
      </c>
      <c r="C22" s="128">
        <v>78</v>
      </c>
      <c r="D22" s="129" t="s">
        <v>38</v>
      </c>
      <c r="E22" s="130" t="s">
        <v>35</v>
      </c>
      <c r="F22" s="131" t="s">
        <v>48</v>
      </c>
      <c r="G22" s="123">
        <v>6440</v>
      </c>
      <c r="H22" s="132">
        <v>4</v>
      </c>
      <c r="I22" s="134">
        <v>9300</v>
      </c>
      <c r="J22" s="132">
        <v>3</v>
      </c>
      <c r="K22" s="123">
        <v>8010</v>
      </c>
      <c r="L22" s="132">
        <v>6</v>
      </c>
      <c r="M22" s="124"/>
      <c r="N22" s="133">
        <v>23750</v>
      </c>
      <c r="O22" s="134">
        <v>9300</v>
      </c>
      <c r="P22" s="174">
        <v>13</v>
      </c>
      <c r="Q22" s="202" t="s">
        <v>122</v>
      </c>
    </row>
    <row r="23" spans="1:17" ht="12.75">
      <c r="A23" s="239">
        <v>13</v>
      </c>
      <c r="B23" s="127" t="s">
        <v>100</v>
      </c>
      <c r="C23" s="128">
        <v>78</v>
      </c>
      <c r="D23" s="129" t="s">
        <v>43</v>
      </c>
      <c r="E23" s="130" t="s">
        <v>39</v>
      </c>
      <c r="F23" s="131" t="s">
        <v>51</v>
      </c>
      <c r="G23" s="123">
        <v>5850</v>
      </c>
      <c r="H23" s="132">
        <v>6</v>
      </c>
      <c r="I23" s="134">
        <v>8870</v>
      </c>
      <c r="J23" s="132">
        <v>4</v>
      </c>
      <c r="K23" s="123">
        <v>9700</v>
      </c>
      <c r="L23" s="132">
        <v>4</v>
      </c>
      <c r="M23" s="124"/>
      <c r="N23" s="133">
        <v>24420</v>
      </c>
      <c r="O23" s="134">
        <v>9700</v>
      </c>
      <c r="P23" s="174">
        <v>14</v>
      </c>
      <c r="Q23" s="202" t="s">
        <v>122</v>
      </c>
    </row>
    <row r="24" spans="1:17" ht="12.75">
      <c r="A24" s="240">
        <v>14</v>
      </c>
      <c r="B24" s="127" t="s">
        <v>103</v>
      </c>
      <c r="C24" s="128" t="s">
        <v>123</v>
      </c>
      <c r="D24" s="129" t="s">
        <v>56</v>
      </c>
      <c r="E24" s="130" t="s">
        <v>34</v>
      </c>
      <c r="F24" s="131" t="s">
        <v>58</v>
      </c>
      <c r="G24" s="123">
        <v>6060</v>
      </c>
      <c r="H24" s="132">
        <v>5</v>
      </c>
      <c r="I24" s="134">
        <v>7100</v>
      </c>
      <c r="J24" s="132">
        <v>7</v>
      </c>
      <c r="K24" s="123">
        <v>11190</v>
      </c>
      <c r="L24" s="132">
        <v>2</v>
      </c>
      <c r="M24" s="124"/>
      <c r="N24" s="133">
        <v>24350</v>
      </c>
      <c r="O24" s="134">
        <v>11190</v>
      </c>
      <c r="P24" s="174">
        <v>14</v>
      </c>
      <c r="Q24" s="202" t="s">
        <v>122</v>
      </c>
    </row>
    <row r="25" spans="1:17" ht="12.75">
      <c r="A25" s="239">
        <v>15</v>
      </c>
      <c r="B25" s="127" t="s">
        <v>104</v>
      </c>
      <c r="C25" s="128">
        <v>28</v>
      </c>
      <c r="D25" s="129" t="s">
        <v>46</v>
      </c>
      <c r="E25" s="130" t="s">
        <v>58</v>
      </c>
      <c r="F25" s="131" t="s">
        <v>52</v>
      </c>
      <c r="G25" s="123">
        <v>5740</v>
      </c>
      <c r="H25" s="132">
        <v>5</v>
      </c>
      <c r="I25" s="134">
        <v>5580</v>
      </c>
      <c r="J25" s="132">
        <v>6</v>
      </c>
      <c r="K25" s="123">
        <v>5400</v>
      </c>
      <c r="L25" s="132">
        <v>5</v>
      </c>
      <c r="M25" s="124"/>
      <c r="N25" s="133">
        <v>16720</v>
      </c>
      <c r="O25" s="134">
        <v>5740</v>
      </c>
      <c r="P25" s="174">
        <v>16</v>
      </c>
      <c r="Q25" s="203" t="s">
        <v>122</v>
      </c>
    </row>
    <row r="26" spans="1:17" ht="12.75">
      <c r="A26" s="240">
        <v>16</v>
      </c>
      <c r="B26" s="127" t="s">
        <v>116</v>
      </c>
      <c r="C26" s="128">
        <v>28</v>
      </c>
      <c r="D26" s="129" t="s">
        <v>41</v>
      </c>
      <c r="E26" s="130" t="s">
        <v>42</v>
      </c>
      <c r="F26" s="131" t="s">
        <v>56</v>
      </c>
      <c r="G26" s="123">
        <v>6810</v>
      </c>
      <c r="H26" s="132">
        <v>5</v>
      </c>
      <c r="I26" s="134">
        <v>7190</v>
      </c>
      <c r="J26" s="132">
        <v>6</v>
      </c>
      <c r="K26" s="123">
        <v>5210</v>
      </c>
      <c r="L26" s="132">
        <v>7</v>
      </c>
      <c r="M26" s="124"/>
      <c r="N26" s="133">
        <v>19210</v>
      </c>
      <c r="O26" s="134">
        <v>7190</v>
      </c>
      <c r="P26" s="174">
        <v>18</v>
      </c>
      <c r="Q26" s="203" t="s">
        <v>122</v>
      </c>
    </row>
    <row r="27" spans="1:17" ht="12.75">
      <c r="A27" s="239">
        <v>17</v>
      </c>
      <c r="B27" s="127" t="s">
        <v>111</v>
      </c>
      <c r="C27" s="128">
        <v>27</v>
      </c>
      <c r="D27" s="129" t="s">
        <v>42</v>
      </c>
      <c r="E27" s="130" t="s">
        <v>53</v>
      </c>
      <c r="F27" s="131" t="s">
        <v>47</v>
      </c>
      <c r="G27" s="123">
        <v>5490</v>
      </c>
      <c r="H27" s="132">
        <v>6</v>
      </c>
      <c r="I27" s="134">
        <v>5400</v>
      </c>
      <c r="J27" s="132">
        <v>4</v>
      </c>
      <c r="K27" s="123">
        <v>6410</v>
      </c>
      <c r="L27" s="132">
        <v>8</v>
      </c>
      <c r="M27" s="124"/>
      <c r="N27" s="133">
        <v>17300</v>
      </c>
      <c r="O27" s="134">
        <v>6410</v>
      </c>
      <c r="P27" s="174">
        <v>18</v>
      </c>
      <c r="Q27" s="203" t="s">
        <v>122</v>
      </c>
    </row>
    <row r="28" spans="1:17" ht="12.75">
      <c r="A28" s="240">
        <v>18</v>
      </c>
      <c r="B28" s="127" t="s">
        <v>96</v>
      </c>
      <c r="C28" s="128">
        <v>3</v>
      </c>
      <c r="D28" s="129" t="s">
        <v>45</v>
      </c>
      <c r="E28" s="130" t="s">
        <v>47</v>
      </c>
      <c r="F28" s="131" t="s">
        <v>46</v>
      </c>
      <c r="G28" s="123">
        <v>5700</v>
      </c>
      <c r="H28" s="132">
        <v>7</v>
      </c>
      <c r="I28" s="134">
        <v>5510</v>
      </c>
      <c r="J28" s="132">
        <v>7</v>
      </c>
      <c r="K28" s="123">
        <v>5980</v>
      </c>
      <c r="L28" s="132">
        <v>5</v>
      </c>
      <c r="M28" s="124"/>
      <c r="N28" s="133">
        <v>17190</v>
      </c>
      <c r="O28" s="134">
        <v>5980</v>
      </c>
      <c r="P28" s="174">
        <v>19</v>
      </c>
      <c r="Q28" s="203" t="s">
        <v>122</v>
      </c>
    </row>
    <row r="29" spans="1:17" ht="12.75">
      <c r="A29" s="239">
        <v>19</v>
      </c>
      <c r="B29" s="127" t="s">
        <v>115</v>
      </c>
      <c r="C29" s="128">
        <v>37</v>
      </c>
      <c r="D29" s="129" t="s">
        <v>37</v>
      </c>
      <c r="E29" s="130" t="s">
        <v>51</v>
      </c>
      <c r="F29" s="131" t="s">
        <v>53</v>
      </c>
      <c r="G29" s="123">
        <v>4870</v>
      </c>
      <c r="H29" s="132">
        <v>8</v>
      </c>
      <c r="I29" s="134">
        <v>6390</v>
      </c>
      <c r="J29" s="132">
        <v>5</v>
      </c>
      <c r="K29" s="123">
        <v>5250</v>
      </c>
      <c r="L29" s="132">
        <v>6</v>
      </c>
      <c r="M29" s="124"/>
      <c r="N29" s="133">
        <v>16510</v>
      </c>
      <c r="O29" s="134">
        <v>6390</v>
      </c>
      <c r="P29" s="174">
        <v>19</v>
      </c>
      <c r="Q29" s="203" t="s">
        <v>122</v>
      </c>
    </row>
    <row r="30" spans="1:17" ht="12.75">
      <c r="A30" s="240">
        <v>20</v>
      </c>
      <c r="B30" s="127" t="s">
        <v>108</v>
      </c>
      <c r="C30" s="128">
        <v>28</v>
      </c>
      <c r="D30" s="129" t="s">
        <v>47</v>
      </c>
      <c r="E30" s="130" t="s">
        <v>36</v>
      </c>
      <c r="F30" s="131" t="s">
        <v>32</v>
      </c>
      <c r="G30" s="123">
        <v>5860</v>
      </c>
      <c r="H30" s="132">
        <v>8</v>
      </c>
      <c r="I30" s="134">
        <v>5310</v>
      </c>
      <c r="J30" s="132">
        <v>6</v>
      </c>
      <c r="K30" s="123">
        <v>5680</v>
      </c>
      <c r="L30" s="132">
        <v>6</v>
      </c>
      <c r="M30" s="124"/>
      <c r="N30" s="133">
        <v>16850</v>
      </c>
      <c r="O30" s="134">
        <v>5860</v>
      </c>
      <c r="P30" s="174">
        <v>20</v>
      </c>
      <c r="Q30" s="203" t="s">
        <v>122</v>
      </c>
    </row>
    <row r="31" spans="1:17" ht="12.75">
      <c r="A31" s="239">
        <v>21</v>
      </c>
      <c r="B31" s="127" t="s">
        <v>114</v>
      </c>
      <c r="C31" s="128">
        <v>47</v>
      </c>
      <c r="D31" s="129" t="s">
        <v>33</v>
      </c>
      <c r="E31" s="130" t="s">
        <v>43</v>
      </c>
      <c r="F31" s="131" t="s">
        <v>35</v>
      </c>
      <c r="G31" s="123">
        <v>7570</v>
      </c>
      <c r="H31" s="132">
        <v>3</v>
      </c>
      <c r="I31" s="134">
        <v>4560</v>
      </c>
      <c r="J31" s="132">
        <v>8</v>
      </c>
      <c r="K31" s="123">
        <v>4080</v>
      </c>
      <c r="L31" s="132">
        <v>9</v>
      </c>
      <c r="M31" s="124"/>
      <c r="N31" s="133">
        <v>16210</v>
      </c>
      <c r="O31" s="134">
        <v>7570</v>
      </c>
      <c r="P31" s="174">
        <v>20</v>
      </c>
      <c r="Q31" s="203" t="s">
        <v>122</v>
      </c>
    </row>
    <row r="32" spans="1:17" ht="12.75">
      <c r="A32" s="240">
        <v>22</v>
      </c>
      <c r="B32" s="127" t="s">
        <v>117</v>
      </c>
      <c r="C32" s="128">
        <v>89</v>
      </c>
      <c r="D32" s="129" t="s">
        <v>35</v>
      </c>
      <c r="E32" s="130" t="s">
        <v>54</v>
      </c>
      <c r="F32" s="131" t="s">
        <v>55</v>
      </c>
      <c r="G32" s="123">
        <v>4940</v>
      </c>
      <c r="H32" s="132">
        <v>7</v>
      </c>
      <c r="I32" s="134">
        <v>5370</v>
      </c>
      <c r="J32" s="132">
        <v>5</v>
      </c>
      <c r="K32" s="123">
        <v>4830</v>
      </c>
      <c r="L32" s="132">
        <v>9</v>
      </c>
      <c r="M32" s="124"/>
      <c r="N32" s="133">
        <v>15140</v>
      </c>
      <c r="O32" s="134">
        <v>5370</v>
      </c>
      <c r="P32" s="174">
        <v>21</v>
      </c>
      <c r="Q32" s="203" t="s">
        <v>122</v>
      </c>
    </row>
    <row r="33" spans="1:17" ht="12.75">
      <c r="A33" s="239">
        <v>23</v>
      </c>
      <c r="B33" s="127" t="s">
        <v>97</v>
      </c>
      <c r="C33" s="128">
        <v>19</v>
      </c>
      <c r="D33" s="129" t="s">
        <v>36</v>
      </c>
      <c r="E33" s="130" t="s">
        <v>40</v>
      </c>
      <c r="F33" s="131" t="s">
        <v>57</v>
      </c>
      <c r="G33" s="123">
        <v>5240</v>
      </c>
      <c r="H33" s="132">
        <v>8</v>
      </c>
      <c r="I33" s="134">
        <v>5850</v>
      </c>
      <c r="J33" s="132">
        <v>9</v>
      </c>
      <c r="K33" s="123">
        <v>7760</v>
      </c>
      <c r="L33" s="132">
        <v>7</v>
      </c>
      <c r="M33" s="124"/>
      <c r="N33" s="133">
        <v>18850</v>
      </c>
      <c r="O33" s="134">
        <v>7760</v>
      </c>
      <c r="P33" s="174">
        <v>24</v>
      </c>
      <c r="Q33" s="203" t="s">
        <v>122</v>
      </c>
    </row>
    <row r="34" spans="1:17" ht="12.75">
      <c r="A34" s="240">
        <v>24</v>
      </c>
      <c r="B34" s="127" t="s">
        <v>102</v>
      </c>
      <c r="C34" s="128">
        <v>60</v>
      </c>
      <c r="D34" s="129" t="s">
        <v>48</v>
      </c>
      <c r="E34" s="130" t="s">
        <v>46</v>
      </c>
      <c r="F34" s="131" t="s">
        <v>49</v>
      </c>
      <c r="G34" s="123">
        <v>6230</v>
      </c>
      <c r="H34" s="132">
        <v>7</v>
      </c>
      <c r="I34" s="134">
        <v>6280</v>
      </c>
      <c r="J34" s="132">
        <v>8</v>
      </c>
      <c r="K34" s="123">
        <v>4410</v>
      </c>
      <c r="L34" s="132">
        <v>9</v>
      </c>
      <c r="M34" s="124"/>
      <c r="N34" s="133">
        <v>16920</v>
      </c>
      <c r="O34" s="134">
        <v>6280</v>
      </c>
      <c r="P34" s="174">
        <v>24</v>
      </c>
      <c r="Q34" s="203" t="s">
        <v>122</v>
      </c>
    </row>
    <row r="35" spans="1:17" ht="12.75">
      <c r="A35" s="239">
        <v>25</v>
      </c>
      <c r="B35" s="127" t="s">
        <v>110</v>
      </c>
      <c r="C35" s="128">
        <v>60</v>
      </c>
      <c r="D35" s="129" t="s">
        <v>49</v>
      </c>
      <c r="E35" s="130" t="s">
        <v>41</v>
      </c>
      <c r="F35" s="131" t="s">
        <v>37</v>
      </c>
      <c r="G35" s="123">
        <v>3530</v>
      </c>
      <c r="H35" s="132">
        <v>9</v>
      </c>
      <c r="I35" s="134">
        <v>5360</v>
      </c>
      <c r="J35" s="132">
        <v>8</v>
      </c>
      <c r="K35" s="123">
        <v>5640</v>
      </c>
      <c r="L35" s="132">
        <v>7</v>
      </c>
      <c r="M35" s="124"/>
      <c r="N35" s="133">
        <v>14530</v>
      </c>
      <c r="O35" s="134">
        <v>5640</v>
      </c>
      <c r="P35" s="174">
        <v>24</v>
      </c>
      <c r="Q35" s="203" t="s">
        <v>122</v>
      </c>
    </row>
    <row r="36" spans="1:17" ht="12.75">
      <c r="A36" s="240">
        <v>26</v>
      </c>
      <c r="B36" s="127" t="s">
        <v>119</v>
      </c>
      <c r="C36" s="128">
        <v>22</v>
      </c>
      <c r="D36" s="129" t="s">
        <v>44</v>
      </c>
      <c r="E36" s="130" t="s">
        <v>33</v>
      </c>
      <c r="F36" s="131" t="s">
        <v>43</v>
      </c>
      <c r="G36" s="123">
        <v>4070</v>
      </c>
      <c r="H36" s="132">
        <v>9</v>
      </c>
      <c r="I36" s="134">
        <v>4530</v>
      </c>
      <c r="J36" s="132">
        <v>9</v>
      </c>
      <c r="K36" s="123">
        <v>5110</v>
      </c>
      <c r="L36" s="132">
        <v>8</v>
      </c>
      <c r="M36" s="124"/>
      <c r="N36" s="133">
        <v>13710</v>
      </c>
      <c r="O36" s="134">
        <v>5110</v>
      </c>
      <c r="P36" s="174">
        <v>26</v>
      </c>
      <c r="Q36" s="203" t="s">
        <v>122</v>
      </c>
    </row>
    <row r="37" spans="1:17" ht="13.5" thickBot="1">
      <c r="A37" s="241">
        <v>27</v>
      </c>
      <c r="B37" s="135" t="s">
        <v>99</v>
      </c>
      <c r="C37" s="136">
        <v>69</v>
      </c>
      <c r="D37" s="137" t="s">
        <v>55</v>
      </c>
      <c r="E37" s="138" t="s">
        <v>45</v>
      </c>
      <c r="F37" s="139" t="s">
        <v>39</v>
      </c>
      <c r="G37" s="140">
        <v>4810</v>
      </c>
      <c r="H37" s="141">
        <v>9</v>
      </c>
      <c r="I37" s="140">
        <v>3470</v>
      </c>
      <c r="J37" s="141">
        <v>9</v>
      </c>
      <c r="K37" s="140">
        <v>4720</v>
      </c>
      <c r="L37" s="141">
        <v>8</v>
      </c>
      <c r="M37" s="124"/>
      <c r="N37" s="142">
        <v>13000</v>
      </c>
      <c r="O37" s="143">
        <v>4810</v>
      </c>
      <c r="P37" s="175">
        <v>26</v>
      </c>
      <c r="Q37" s="204" t="s">
        <v>122</v>
      </c>
    </row>
    <row r="38" spans="1:16" ht="12.75">
      <c r="A38" s="2"/>
      <c r="B38" s="1"/>
      <c r="C38" s="25"/>
      <c r="D38" s="23"/>
      <c r="E38" s="25"/>
      <c r="F38" s="23"/>
      <c r="G38" s="53" t="s">
        <v>9</v>
      </c>
      <c r="H38" s="35"/>
      <c r="I38" s="53" t="s">
        <v>125</v>
      </c>
      <c r="J38" s="1"/>
      <c r="K38" s="53" t="s">
        <v>126</v>
      </c>
      <c r="L38" s="35"/>
      <c r="M38" s="3"/>
      <c r="N38" s="2"/>
      <c r="O38" s="2"/>
      <c r="P38" s="1"/>
    </row>
    <row r="39" spans="1:15" ht="12.75">
      <c r="A39" s="2"/>
      <c r="B39" s="52" t="s">
        <v>17</v>
      </c>
      <c r="D39" s="25"/>
      <c r="E39" s="25"/>
      <c r="F39" s="26"/>
      <c r="G39" s="63">
        <f>SUM(G11:G37)/1000</f>
        <v>170.23</v>
      </c>
      <c r="H39" s="97"/>
      <c r="I39" s="63">
        <f>SUM(I11:I37)/1000</f>
        <v>181.58</v>
      </c>
      <c r="J39" s="97"/>
      <c r="K39" s="63">
        <f>SUM(K11:K37)/1000</f>
        <v>190.27</v>
      </c>
      <c r="L39" s="97"/>
      <c r="M39" s="98"/>
      <c r="N39" s="63">
        <f>SUM(N11:N37)/1000</f>
        <v>542.08</v>
      </c>
      <c r="O39" s="2"/>
    </row>
    <row r="40" spans="1:15" ht="12.75">
      <c r="A40" s="2"/>
      <c r="B40" s="52" t="s">
        <v>10</v>
      </c>
      <c r="D40" s="25"/>
      <c r="E40" s="25"/>
      <c r="F40" s="26"/>
      <c r="G40" s="63">
        <f>G39/Liste!E5</f>
        <v>6.304814814814814</v>
      </c>
      <c r="H40" s="97"/>
      <c r="I40" s="63">
        <f>I39/Liste!E5</f>
        <v>6.725185185185186</v>
      </c>
      <c r="J40" s="97"/>
      <c r="K40" s="63">
        <f>K39/Liste!E5</f>
        <v>7.047037037037037</v>
      </c>
      <c r="L40" s="97"/>
      <c r="M40" s="98"/>
      <c r="N40" s="63">
        <f>N39/Liste!E5</f>
        <v>20.077037037037037</v>
      </c>
      <c r="O40" s="2"/>
    </row>
  </sheetData>
  <sheetProtection password="DDC9" sheet="1" objects="1" scenarios="1"/>
  <mergeCells count="5">
    <mergeCell ref="Q9:Q10"/>
    <mergeCell ref="C3:Q3"/>
    <mergeCell ref="C4:Q4"/>
    <mergeCell ref="C5:Q5"/>
    <mergeCell ref="C7:Q7"/>
  </mergeCells>
  <conditionalFormatting sqref="Q11:Q37">
    <cfRule type="cellIs" priority="1" dxfId="8" operator="equal" stopIfTrue="1">
      <formula>"A"</formula>
    </cfRule>
    <cfRule type="cellIs" priority="2" dxfId="9" operator="equal" stopIfTrue="1">
      <formula>"D"</formula>
    </cfRule>
    <cfRule type="cellIs" priority="3" dxfId="10" operator="equal" stopIfTrue="1">
      <formula>"R"</formula>
    </cfRule>
    <cfRule type="cellIs" priority="4" dxfId="11" operator="equal" stopIfTrue="1">
      <formula>"M"</formula>
    </cfRule>
  </conditionalFormatting>
  <dataValidations count="1">
    <dataValidation type="list" allowBlank="1" showInputMessage="1" showErrorMessage="1" sqref="Q11:Q37">
      <formula1>"M,R,D,A"</formula1>
    </dataValidation>
  </dataValidations>
  <printOptions horizontalCentered="1" verticalCentered="1"/>
  <pageMargins left="0" right="0" top="0" bottom="0" header="0.31496062992125984" footer="0.31496062992125984"/>
  <pageSetup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36"/>
  <sheetViews>
    <sheetView zoomScale="75" zoomScaleNormal="75" zoomScalePageLayoutView="0" workbookViewId="0" topLeftCell="A1">
      <selection activeCell="D4" sqref="D4"/>
    </sheetView>
  </sheetViews>
  <sheetFormatPr defaultColWidth="11.421875" defaultRowHeight="12.75"/>
  <cols>
    <col min="1" max="3" width="11.421875" style="100" customWidth="1"/>
    <col min="4" max="4" width="14.421875" style="0" customWidth="1"/>
    <col min="5" max="5" width="11.421875" style="103" customWidth="1"/>
    <col min="9" max="9" width="2.140625" style="0" customWidth="1"/>
    <col min="12" max="12" width="2.7109375" style="0" customWidth="1"/>
    <col min="13" max="13" width="2.7109375" style="0" hidden="1" customWidth="1"/>
  </cols>
  <sheetData>
    <row r="1" spans="1:16" ht="12.75">
      <c r="A1" s="265" t="s">
        <v>61</v>
      </c>
      <c r="B1" s="260"/>
      <c r="C1" s="261"/>
      <c r="D1" s="112" t="s">
        <v>31</v>
      </c>
      <c r="E1" s="113" t="s">
        <v>59</v>
      </c>
      <c r="F1" s="259" t="s">
        <v>62</v>
      </c>
      <c r="G1" s="260"/>
      <c r="H1" s="261"/>
      <c r="M1">
        <v>1</v>
      </c>
      <c r="N1" s="266" t="s">
        <v>63</v>
      </c>
      <c r="O1" s="267"/>
      <c r="P1" s="268"/>
    </row>
    <row r="2" spans="1:16" ht="13.5" thickBot="1">
      <c r="A2" s="262"/>
      <c r="B2" s="263"/>
      <c r="C2" s="264"/>
      <c r="D2" s="111">
        <f>COUNTA(A4:A30)</f>
        <v>27</v>
      </c>
      <c r="E2" s="110"/>
      <c r="F2" s="262"/>
      <c r="G2" s="263"/>
      <c r="H2" s="264"/>
      <c r="M2">
        <v>1</v>
      </c>
      <c r="N2" s="269"/>
      <c r="O2" s="270"/>
      <c r="P2" s="271"/>
    </row>
    <row r="3" spans="1:16" ht="13.5" thickBot="1">
      <c r="A3" s="105" t="s">
        <v>71</v>
      </c>
      <c r="B3" s="105" t="s">
        <v>72</v>
      </c>
      <c r="C3" s="32" t="s">
        <v>73</v>
      </c>
      <c r="D3" s="106"/>
      <c r="E3" s="110"/>
      <c r="F3" s="107" t="s">
        <v>68</v>
      </c>
      <c r="G3" s="105" t="s">
        <v>69</v>
      </c>
      <c r="H3" s="32" t="s">
        <v>70</v>
      </c>
      <c r="M3">
        <v>0</v>
      </c>
      <c r="N3" s="185" t="s">
        <v>65</v>
      </c>
      <c r="O3" s="186" t="s">
        <v>66</v>
      </c>
      <c r="P3" s="187" t="s">
        <v>67</v>
      </c>
    </row>
    <row r="4" spans="1:16" ht="12.75">
      <c r="A4" s="33" t="s">
        <v>32</v>
      </c>
      <c r="B4" s="33" t="s">
        <v>49</v>
      </c>
      <c r="C4" s="33" t="s">
        <v>33</v>
      </c>
      <c r="D4" s="102"/>
      <c r="E4" s="169"/>
      <c r="F4" s="242" t="s">
        <v>32</v>
      </c>
      <c r="G4" s="243" t="s">
        <v>49</v>
      </c>
      <c r="H4" s="243" t="s">
        <v>33</v>
      </c>
      <c r="I4" s="47"/>
      <c r="N4" s="178" t="s">
        <v>32</v>
      </c>
      <c r="O4" s="176" t="s">
        <v>33</v>
      </c>
      <c r="P4" s="179" t="s">
        <v>49</v>
      </c>
    </row>
    <row r="5" spans="1:16" ht="12.75">
      <c r="A5" s="34" t="s">
        <v>34</v>
      </c>
      <c r="B5" s="34" t="s">
        <v>48</v>
      </c>
      <c r="C5" s="34" t="s">
        <v>36</v>
      </c>
      <c r="D5" s="102"/>
      <c r="E5" s="169"/>
      <c r="F5" s="244" t="s">
        <v>34</v>
      </c>
      <c r="G5" s="245" t="s">
        <v>48</v>
      </c>
      <c r="H5" s="245" t="s">
        <v>36</v>
      </c>
      <c r="I5" s="47"/>
      <c r="N5" s="180" t="s">
        <v>34</v>
      </c>
      <c r="O5" s="177" t="s">
        <v>36</v>
      </c>
      <c r="P5" s="181" t="s">
        <v>48</v>
      </c>
    </row>
    <row r="6" spans="1:16" ht="12.75">
      <c r="A6" s="34" t="s">
        <v>35</v>
      </c>
      <c r="B6" s="34" t="s">
        <v>54</v>
      </c>
      <c r="C6" s="34" t="s">
        <v>55</v>
      </c>
      <c r="D6" s="102"/>
      <c r="E6" s="169"/>
      <c r="F6" s="244" t="s">
        <v>35</v>
      </c>
      <c r="G6" s="245" t="s">
        <v>54</v>
      </c>
      <c r="H6" s="245" t="s">
        <v>55</v>
      </c>
      <c r="I6" s="47"/>
      <c r="N6" s="180" t="s">
        <v>35</v>
      </c>
      <c r="O6" s="177" t="s">
        <v>55</v>
      </c>
      <c r="P6" s="181" t="s">
        <v>54</v>
      </c>
    </row>
    <row r="7" spans="1:16" ht="12.75">
      <c r="A7" s="34" t="s">
        <v>37</v>
      </c>
      <c r="B7" s="34" t="s">
        <v>51</v>
      </c>
      <c r="C7" s="34" t="s">
        <v>53</v>
      </c>
      <c r="D7" s="102"/>
      <c r="E7" s="169"/>
      <c r="F7" s="244" t="s">
        <v>37</v>
      </c>
      <c r="G7" s="245" t="s">
        <v>51</v>
      </c>
      <c r="H7" s="245" t="s">
        <v>53</v>
      </c>
      <c r="I7" s="47"/>
      <c r="N7" s="180" t="s">
        <v>37</v>
      </c>
      <c r="O7" s="177" t="s">
        <v>53</v>
      </c>
      <c r="P7" s="181" t="s">
        <v>51</v>
      </c>
    </row>
    <row r="8" spans="1:16" ht="12.75">
      <c r="A8" s="34" t="s">
        <v>39</v>
      </c>
      <c r="B8" s="34" t="s">
        <v>38</v>
      </c>
      <c r="C8" s="34" t="s">
        <v>50</v>
      </c>
      <c r="D8" s="102"/>
      <c r="E8" s="169"/>
      <c r="F8" s="244" t="s">
        <v>39</v>
      </c>
      <c r="G8" s="245" t="s">
        <v>38</v>
      </c>
      <c r="H8" s="245" t="s">
        <v>50</v>
      </c>
      <c r="I8" s="47"/>
      <c r="N8" s="180" t="s">
        <v>39</v>
      </c>
      <c r="O8" s="177" t="s">
        <v>50</v>
      </c>
      <c r="P8" s="181" t="s">
        <v>38</v>
      </c>
    </row>
    <row r="9" spans="1:16" ht="12.75">
      <c r="A9" s="34" t="s">
        <v>40</v>
      </c>
      <c r="B9" s="34" t="s">
        <v>57</v>
      </c>
      <c r="C9" s="34" t="s">
        <v>45</v>
      </c>
      <c r="D9" s="102"/>
      <c r="E9" s="169"/>
      <c r="F9" s="244" t="s">
        <v>40</v>
      </c>
      <c r="G9" s="245" t="s">
        <v>57</v>
      </c>
      <c r="H9" s="245" t="s">
        <v>45</v>
      </c>
      <c r="I9" s="47"/>
      <c r="N9" s="180" t="s">
        <v>40</v>
      </c>
      <c r="O9" s="177" t="s">
        <v>45</v>
      </c>
      <c r="P9" s="181" t="s">
        <v>57</v>
      </c>
    </row>
    <row r="10" spans="1:16" ht="12.75">
      <c r="A10" s="34" t="s">
        <v>42</v>
      </c>
      <c r="B10" s="34" t="s">
        <v>53</v>
      </c>
      <c r="C10" s="34" t="s">
        <v>47</v>
      </c>
      <c r="D10" s="102"/>
      <c r="E10" s="169"/>
      <c r="F10" s="244" t="s">
        <v>42</v>
      </c>
      <c r="G10" s="245" t="s">
        <v>53</v>
      </c>
      <c r="H10" s="245" t="s">
        <v>47</v>
      </c>
      <c r="I10" s="47"/>
      <c r="N10" s="180" t="s">
        <v>42</v>
      </c>
      <c r="O10" s="177" t="s">
        <v>47</v>
      </c>
      <c r="P10" s="181" t="s">
        <v>53</v>
      </c>
    </row>
    <row r="11" spans="1:16" ht="12.75">
      <c r="A11" s="34" t="s">
        <v>44</v>
      </c>
      <c r="B11" s="34" t="s">
        <v>33</v>
      </c>
      <c r="C11" s="34" t="s">
        <v>43</v>
      </c>
      <c r="D11" s="102"/>
      <c r="E11" s="169"/>
      <c r="F11" s="244" t="s">
        <v>44</v>
      </c>
      <c r="G11" s="245" t="s">
        <v>33</v>
      </c>
      <c r="H11" s="245" t="s">
        <v>43</v>
      </c>
      <c r="I11" s="47"/>
      <c r="N11" s="180" t="s">
        <v>44</v>
      </c>
      <c r="O11" s="177" t="s">
        <v>43</v>
      </c>
      <c r="P11" s="181" t="s">
        <v>33</v>
      </c>
    </row>
    <row r="12" spans="1:16" ht="12.75">
      <c r="A12" s="34" t="s">
        <v>46</v>
      </c>
      <c r="B12" s="34" t="s">
        <v>58</v>
      </c>
      <c r="C12" s="34" t="s">
        <v>52</v>
      </c>
      <c r="D12" s="102"/>
      <c r="E12" s="169"/>
      <c r="F12" s="244" t="s">
        <v>46</v>
      </c>
      <c r="G12" s="245" t="s">
        <v>58</v>
      </c>
      <c r="H12" s="245" t="s">
        <v>52</v>
      </c>
      <c r="I12" s="47"/>
      <c r="N12" s="180" t="s">
        <v>46</v>
      </c>
      <c r="O12" s="177" t="s">
        <v>52</v>
      </c>
      <c r="P12" s="181" t="s">
        <v>58</v>
      </c>
    </row>
    <row r="13" spans="1:16" ht="12.75">
      <c r="A13" s="34" t="s">
        <v>53</v>
      </c>
      <c r="B13" s="34" t="s">
        <v>50</v>
      </c>
      <c r="C13" s="34" t="s">
        <v>40</v>
      </c>
      <c r="D13" s="102"/>
      <c r="E13" s="169"/>
      <c r="F13" s="244" t="s">
        <v>53</v>
      </c>
      <c r="G13" s="245" t="s">
        <v>50</v>
      </c>
      <c r="H13" s="245" t="s">
        <v>40</v>
      </c>
      <c r="I13" s="47"/>
      <c r="N13" s="180" t="s">
        <v>53</v>
      </c>
      <c r="O13" s="177" t="s">
        <v>40</v>
      </c>
      <c r="P13" s="181" t="s">
        <v>50</v>
      </c>
    </row>
    <row r="14" spans="1:16" ht="12.75">
      <c r="A14" s="34" t="s">
        <v>43</v>
      </c>
      <c r="B14" s="34" t="s">
        <v>39</v>
      </c>
      <c r="C14" s="34" t="s">
        <v>51</v>
      </c>
      <c r="D14" s="102"/>
      <c r="E14" s="169"/>
      <c r="F14" s="244" t="s">
        <v>43</v>
      </c>
      <c r="G14" s="245" t="s">
        <v>39</v>
      </c>
      <c r="H14" s="245" t="s">
        <v>51</v>
      </c>
      <c r="I14" s="47"/>
      <c r="N14" s="180" t="s">
        <v>43</v>
      </c>
      <c r="O14" s="177" t="s">
        <v>51</v>
      </c>
      <c r="P14" s="181" t="s">
        <v>39</v>
      </c>
    </row>
    <row r="15" spans="1:16" ht="12.75">
      <c r="A15" s="34" t="s">
        <v>45</v>
      </c>
      <c r="B15" s="34" t="s">
        <v>47</v>
      </c>
      <c r="C15" s="34" t="s">
        <v>46</v>
      </c>
      <c r="D15" s="102"/>
      <c r="E15" s="169"/>
      <c r="F15" s="244" t="s">
        <v>45</v>
      </c>
      <c r="G15" s="245" t="s">
        <v>47</v>
      </c>
      <c r="H15" s="245" t="s">
        <v>46</v>
      </c>
      <c r="I15" s="47"/>
      <c r="N15" s="180" t="s">
        <v>45</v>
      </c>
      <c r="O15" s="177" t="s">
        <v>46</v>
      </c>
      <c r="P15" s="181" t="s">
        <v>47</v>
      </c>
    </row>
    <row r="16" spans="1:16" ht="12.75">
      <c r="A16" s="34" t="s">
        <v>54</v>
      </c>
      <c r="B16" s="34" t="s">
        <v>44</v>
      </c>
      <c r="C16" s="34" t="s">
        <v>41</v>
      </c>
      <c r="D16" s="102"/>
      <c r="E16" s="169"/>
      <c r="F16" s="244" t="s">
        <v>54</v>
      </c>
      <c r="G16" s="245" t="s">
        <v>44</v>
      </c>
      <c r="H16" s="245" t="s">
        <v>41</v>
      </c>
      <c r="I16" s="47"/>
      <c r="N16" s="180" t="s">
        <v>54</v>
      </c>
      <c r="O16" s="177" t="s">
        <v>41</v>
      </c>
      <c r="P16" s="181" t="s">
        <v>44</v>
      </c>
    </row>
    <row r="17" spans="1:16" ht="12.75">
      <c r="A17" s="34" t="s">
        <v>52</v>
      </c>
      <c r="B17" s="34" t="s">
        <v>55</v>
      </c>
      <c r="C17" s="34" t="s">
        <v>42</v>
      </c>
      <c r="D17" s="102"/>
      <c r="E17" s="169"/>
      <c r="F17" s="244" t="s">
        <v>52</v>
      </c>
      <c r="G17" s="245" t="s">
        <v>55</v>
      </c>
      <c r="H17" s="245" t="s">
        <v>42</v>
      </c>
      <c r="I17" s="47"/>
      <c r="N17" s="180" t="s">
        <v>52</v>
      </c>
      <c r="O17" s="177" t="s">
        <v>42</v>
      </c>
      <c r="P17" s="181" t="s">
        <v>55</v>
      </c>
    </row>
    <row r="18" spans="1:16" ht="12.75">
      <c r="A18" s="34" t="s">
        <v>56</v>
      </c>
      <c r="B18" s="34" t="s">
        <v>34</v>
      </c>
      <c r="C18" s="34" t="s">
        <v>58</v>
      </c>
      <c r="D18" s="102"/>
      <c r="E18" s="169"/>
      <c r="F18" s="244" t="s">
        <v>56</v>
      </c>
      <c r="G18" s="245" t="s">
        <v>34</v>
      </c>
      <c r="H18" s="245" t="s">
        <v>58</v>
      </c>
      <c r="I18" s="47"/>
      <c r="N18" s="180" t="s">
        <v>56</v>
      </c>
      <c r="O18" s="177" t="s">
        <v>58</v>
      </c>
      <c r="P18" s="181" t="s">
        <v>34</v>
      </c>
    </row>
    <row r="19" spans="1:16" ht="12.75">
      <c r="A19" s="34" t="s">
        <v>49</v>
      </c>
      <c r="B19" s="34" t="s">
        <v>41</v>
      </c>
      <c r="C19" s="34" t="s">
        <v>37</v>
      </c>
      <c r="D19" s="102"/>
      <c r="E19" s="169"/>
      <c r="F19" s="244" t="s">
        <v>49</v>
      </c>
      <c r="G19" s="245" t="s">
        <v>41</v>
      </c>
      <c r="H19" s="245" t="s">
        <v>37</v>
      </c>
      <c r="I19" s="47"/>
      <c r="N19" s="180" t="s">
        <v>49</v>
      </c>
      <c r="O19" s="177" t="s">
        <v>37</v>
      </c>
      <c r="P19" s="181" t="s">
        <v>41</v>
      </c>
    </row>
    <row r="20" spans="1:16" ht="12.75">
      <c r="A20" s="34" t="s">
        <v>36</v>
      </c>
      <c r="B20" s="34" t="s">
        <v>40</v>
      </c>
      <c r="C20" s="34" t="s">
        <v>57</v>
      </c>
      <c r="D20" s="102"/>
      <c r="E20" s="169"/>
      <c r="F20" s="244" t="s">
        <v>36</v>
      </c>
      <c r="G20" s="245" t="s">
        <v>40</v>
      </c>
      <c r="H20" s="245" t="s">
        <v>57</v>
      </c>
      <c r="I20" s="47"/>
      <c r="N20" s="180" t="s">
        <v>36</v>
      </c>
      <c r="O20" s="177" t="s">
        <v>57</v>
      </c>
      <c r="P20" s="181" t="s">
        <v>40</v>
      </c>
    </row>
    <row r="21" spans="1:16" ht="12.75">
      <c r="A21" s="86" t="s">
        <v>38</v>
      </c>
      <c r="B21" s="86" t="s">
        <v>35</v>
      </c>
      <c r="C21" s="86" t="s">
        <v>48</v>
      </c>
      <c r="D21" s="102"/>
      <c r="E21" s="169"/>
      <c r="F21" s="244" t="s">
        <v>38</v>
      </c>
      <c r="G21" s="245" t="s">
        <v>35</v>
      </c>
      <c r="H21" s="245" t="s">
        <v>48</v>
      </c>
      <c r="I21" s="47"/>
      <c r="N21" s="180" t="s">
        <v>38</v>
      </c>
      <c r="O21" s="177" t="s">
        <v>48</v>
      </c>
      <c r="P21" s="181" t="s">
        <v>35</v>
      </c>
    </row>
    <row r="22" spans="1:16" ht="12.75">
      <c r="A22" s="86" t="s">
        <v>41</v>
      </c>
      <c r="B22" s="86" t="s">
        <v>42</v>
      </c>
      <c r="C22" s="86" t="s">
        <v>56</v>
      </c>
      <c r="D22" s="102"/>
      <c r="E22" s="169"/>
      <c r="F22" s="242" t="s">
        <v>41</v>
      </c>
      <c r="G22" s="243" t="s">
        <v>42</v>
      </c>
      <c r="H22" s="243" t="s">
        <v>56</v>
      </c>
      <c r="I22" s="47"/>
      <c r="N22" s="180" t="s">
        <v>41</v>
      </c>
      <c r="O22" s="177" t="s">
        <v>56</v>
      </c>
      <c r="P22" s="181" t="s">
        <v>42</v>
      </c>
    </row>
    <row r="23" spans="1:16" ht="12.75">
      <c r="A23" s="34" t="s">
        <v>57</v>
      </c>
      <c r="B23" s="34" t="s">
        <v>52</v>
      </c>
      <c r="C23" s="34" t="s">
        <v>44</v>
      </c>
      <c r="D23" s="102"/>
      <c r="E23" s="169"/>
      <c r="F23" s="244" t="s">
        <v>57</v>
      </c>
      <c r="G23" s="245" t="s">
        <v>52</v>
      </c>
      <c r="H23" s="245" t="s">
        <v>44</v>
      </c>
      <c r="I23" s="47"/>
      <c r="N23" s="180" t="s">
        <v>57</v>
      </c>
      <c r="O23" s="177" t="s">
        <v>44</v>
      </c>
      <c r="P23" s="181" t="s">
        <v>52</v>
      </c>
    </row>
    <row r="24" spans="1:16" ht="12.75">
      <c r="A24" s="34" t="s">
        <v>58</v>
      </c>
      <c r="B24" s="34" t="s">
        <v>37</v>
      </c>
      <c r="C24" s="34" t="s">
        <v>38</v>
      </c>
      <c r="D24" s="102"/>
      <c r="E24" s="169"/>
      <c r="F24" s="244" t="s">
        <v>58</v>
      </c>
      <c r="G24" s="245" t="s">
        <v>37</v>
      </c>
      <c r="H24" s="245" t="s">
        <v>38</v>
      </c>
      <c r="I24" s="47"/>
      <c r="N24" s="180" t="s">
        <v>58</v>
      </c>
      <c r="O24" s="177" t="s">
        <v>38</v>
      </c>
      <c r="P24" s="181" t="s">
        <v>37</v>
      </c>
    </row>
    <row r="25" spans="1:16" ht="12.75">
      <c r="A25" s="34" t="s">
        <v>47</v>
      </c>
      <c r="B25" s="34" t="s">
        <v>36</v>
      </c>
      <c r="C25" s="34" t="s">
        <v>32</v>
      </c>
      <c r="D25" s="102"/>
      <c r="E25" s="169"/>
      <c r="F25" s="244" t="s">
        <v>47</v>
      </c>
      <c r="G25" s="245" t="s">
        <v>36</v>
      </c>
      <c r="H25" s="245" t="s">
        <v>32</v>
      </c>
      <c r="I25" s="47"/>
      <c r="N25" s="180" t="s">
        <v>47</v>
      </c>
      <c r="O25" s="177" t="s">
        <v>32</v>
      </c>
      <c r="P25" s="181" t="s">
        <v>36</v>
      </c>
    </row>
    <row r="26" spans="1:16" ht="12.75">
      <c r="A26" s="34" t="s">
        <v>48</v>
      </c>
      <c r="B26" s="34" t="s">
        <v>46</v>
      </c>
      <c r="C26" s="34" t="s">
        <v>49</v>
      </c>
      <c r="D26" s="102"/>
      <c r="E26" s="169"/>
      <c r="F26" s="244" t="s">
        <v>48</v>
      </c>
      <c r="G26" s="245" t="s">
        <v>46</v>
      </c>
      <c r="H26" s="245" t="s">
        <v>49</v>
      </c>
      <c r="I26" s="47"/>
      <c r="N26" s="180" t="s">
        <v>48</v>
      </c>
      <c r="O26" s="177" t="s">
        <v>49</v>
      </c>
      <c r="P26" s="181" t="s">
        <v>46</v>
      </c>
    </row>
    <row r="27" spans="1:16" ht="12.75">
      <c r="A27" s="34" t="s">
        <v>33</v>
      </c>
      <c r="B27" s="34" t="s">
        <v>43</v>
      </c>
      <c r="C27" s="34" t="s">
        <v>35</v>
      </c>
      <c r="D27" s="102"/>
      <c r="E27" s="169"/>
      <c r="F27" s="244" t="s">
        <v>33</v>
      </c>
      <c r="G27" s="245" t="s">
        <v>43</v>
      </c>
      <c r="H27" s="245" t="s">
        <v>35</v>
      </c>
      <c r="I27" s="47"/>
      <c r="N27" s="180" t="s">
        <v>33</v>
      </c>
      <c r="O27" s="177" t="s">
        <v>35</v>
      </c>
      <c r="P27" s="181" t="s">
        <v>43</v>
      </c>
    </row>
    <row r="28" spans="1:16" ht="12.75">
      <c r="A28" s="34" t="s">
        <v>50</v>
      </c>
      <c r="B28" s="34" t="s">
        <v>32</v>
      </c>
      <c r="C28" s="34" t="s">
        <v>54</v>
      </c>
      <c r="D28" s="168"/>
      <c r="E28" s="169"/>
      <c r="F28" s="244" t="s">
        <v>50</v>
      </c>
      <c r="G28" s="245" t="s">
        <v>32</v>
      </c>
      <c r="H28" s="245" t="s">
        <v>54</v>
      </c>
      <c r="I28" s="47"/>
      <c r="N28" s="180" t="s">
        <v>50</v>
      </c>
      <c r="O28" s="177" t="s">
        <v>54</v>
      </c>
      <c r="P28" s="181" t="s">
        <v>32</v>
      </c>
    </row>
    <row r="29" spans="1:16" ht="12.75">
      <c r="A29" s="34" t="s">
        <v>51</v>
      </c>
      <c r="B29" s="34" t="s">
        <v>56</v>
      </c>
      <c r="C29" s="34" t="s">
        <v>34</v>
      </c>
      <c r="D29" s="102"/>
      <c r="E29" s="169"/>
      <c r="F29" s="244" t="s">
        <v>51</v>
      </c>
      <c r="G29" s="245" t="s">
        <v>56</v>
      </c>
      <c r="H29" s="245" t="s">
        <v>34</v>
      </c>
      <c r="I29" s="47"/>
      <c r="N29" s="180" t="s">
        <v>51</v>
      </c>
      <c r="O29" s="177" t="s">
        <v>34</v>
      </c>
      <c r="P29" s="181" t="s">
        <v>56</v>
      </c>
    </row>
    <row r="30" spans="1:16" ht="13.5" thickBot="1">
      <c r="A30" s="34" t="s">
        <v>55</v>
      </c>
      <c r="B30" s="34" t="s">
        <v>45</v>
      </c>
      <c r="C30" s="34" t="s">
        <v>39</v>
      </c>
      <c r="D30" s="102"/>
      <c r="E30" s="169"/>
      <c r="F30" s="244" t="s">
        <v>55</v>
      </c>
      <c r="G30" s="245" t="s">
        <v>45</v>
      </c>
      <c r="H30" s="245" t="s">
        <v>39</v>
      </c>
      <c r="I30" s="47"/>
      <c r="N30" s="182" t="s">
        <v>55</v>
      </c>
      <c r="O30" s="183" t="s">
        <v>39</v>
      </c>
      <c r="P30" s="184" t="s">
        <v>45</v>
      </c>
    </row>
    <row r="31" spans="4:5" ht="12.75">
      <c r="D31" s="100"/>
      <c r="E31" s="104"/>
    </row>
    <row r="32" spans="1:5" ht="12.75">
      <c r="A32" s="101">
        <v>0</v>
      </c>
      <c r="B32" s="101">
        <v>0</v>
      </c>
      <c r="C32" s="101">
        <v>0</v>
      </c>
      <c r="D32" s="100"/>
      <c r="E32" s="104"/>
    </row>
    <row r="33" spans="1:5" ht="12.75">
      <c r="A33" s="101">
        <v>0</v>
      </c>
      <c r="B33" s="101">
        <v>0</v>
      </c>
      <c r="C33" s="101">
        <v>0</v>
      </c>
      <c r="D33" s="100"/>
      <c r="E33" s="104"/>
    </row>
    <row r="34" spans="1:5" ht="12.75">
      <c r="A34" s="101">
        <v>0</v>
      </c>
      <c r="B34" s="101">
        <v>0</v>
      </c>
      <c r="C34" s="101">
        <v>0</v>
      </c>
      <c r="D34" s="100"/>
      <c r="E34" s="104"/>
    </row>
    <row r="35" spans="1:5" ht="12.75">
      <c r="A35" s="101"/>
      <c r="B35" s="101"/>
      <c r="C35" s="101"/>
      <c r="D35" s="100"/>
      <c r="E35" s="104"/>
    </row>
    <row r="36" spans="1:10" ht="12.75">
      <c r="A36" s="101">
        <f>MAX(A32:A34)</f>
        <v>0</v>
      </c>
      <c r="B36" s="101">
        <f>MAX(B32:B34)</f>
        <v>0</v>
      </c>
      <c r="C36" s="101">
        <f>MAX(C32:C34)</f>
        <v>0</v>
      </c>
      <c r="J36">
        <f>Liste!F31</f>
      </c>
    </row>
  </sheetData>
  <sheetProtection password="DDC9" sheet="1" objects="1" scenarios="1"/>
  <mergeCells count="3">
    <mergeCell ref="F1:H2"/>
    <mergeCell ref="A1:C2"/>
    <mergeCell ref="N1:P2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36"/>
  <sheetViews>
    <sheetView view="pageBreakPreview" zoomScale="60" zoomScalePageLayoutView="0" workbookViewId="0" topLeftCell="A19">
      <selection activeCell="B4" sqref="B4"/>
    </sheetView>
  </sheetViews>
  <sheetFormatPr defaultColWidth="11.421875" defaultRowHeight="12.75"/>
  <cols>
    <col min="1" max="1" width="7.7109375" style="235" customWidth="1"/>
    <col min="2" max="2" width="34.28125" style="205" customWidth="1"/>
    <col min="3" max="3" width="4.140625" style="205" customWidth="1"/>
    <col min="4" max="7" width="11.421875" style="236" customWidth="1"/>
    <col min="8" max="8" width="13.57421875" style="236" bestFit="1" customWidth="1"/>
    <col min="9" max="9" width="42.8515625" style="205" customWidth="1"/>
    <col min="10" max="16384" width="11.421875" style="205" customWidth="1"/>
  </cols>
  <sheetData>
    <row r="1" spans="1:9" ht="30" customHeight="1">
      <c r="A1" s="272" t="s">
        <v>77</v>
      </c>
      <c r="B1" s="273"/>
      <c r="C1" s="273"/>
      <c r="D1" s="273"/>
      <c r="E1" s="273"/>
      <c r="F1" s="273"/>
      <c r="G1" s="273"/>
      <c r="H1" s="273"/>
      <c r="I1" s="273"/>
    </row>
    <row r="2" spans="1:9" ht="11.25" customHeight="1" thickBot="1">
      <c r="A2" s="206"/>
      <c r="B2" s="207"/>
      <c r="C2" s="207"/>
      <c r="D2" s="208"/>
      <c r="E2" s="208"/>
      <c r="F2" s="208"/>
      <c r="G2" s="208"/>
      <c r="H2" s="208"/>
      <c r="I2" s="207"/>
    </row>
    <row r="3" spans="1:9" ht="20.25" customHeight="1" thickBot="1">
      <c r="A3" s="209" t="s">
        <v>78</v>
      </c>
      <c r="B3" s="210" t="s">
        <v>0</v>
      </c>
      <c r="C3" s="211" t="s">
        <v>18</v>
      </c>
      <c r="D3" s="212" t="s">
        <v>79</v>
      </c>
      <c r="E3" s="212" t="s">
        <v>80</v>
      </c>
      <c r="F3" s="212" t="s">
        <v>81</v>
      </c>
      <c r="G3" s="212" t="s">
        <v>82</v>
      </c>
      <c r="H3" s="213" t="s">
        <v>3</v>
      </c>
      <c r="I3" s="209" t="s">
        <v>83</v>
      </c>
    </row>
    <row r="4" spans="1:9" ht="55.5" customHeight="1">
      <c r="A4" s="214" t="s">
        <v>32</v>
      </c>
      <c r="B4" s="215" t="s">
        <v>120</v>
      </c>
      <c r="C4" s="216">
        <v>56</v>
      </c>
      <c r="D4" s="217"/>
      <c r="E4" s="218"/>
      <c r="F4" s="218"/>
      <c r="G4" s="218"/>
      <c r="H4" s="219"/>
      <c r="I4" s="220"/>
    </row>
    <row r="5" spans="1:9" ht="55.5" customHeight="1">
      <c r="A5" s="221" t="s">
        <v>34</v>
      </c>
      <c r="B5" s="222" t="s">
        <v>109</v>
      </c>
      <c r="C5" s="223">
        <v>33</v>
      </c>
      <c r="D5" s="224"/>
      <c r="E5" s="225"/>
      <c r="F5" s="225"/>
      <c r="G5" s="225"/>
      <c r="H5" s="226"/>
      <c r="I5" s="227"/>
    </row>
    <row r="6" spans="1:9" ht="55.5" customHeight="1">
      <c r="A6" s="221" t="s">
        <v>35</v>
      </c>
      <c r="B6" s="222" t="s">
        <v>117</v>
      </c>
      <c r="C6" s="223">
        <v>89</v>
      </c>
      <c r="D6" s="224"/>
      <c r="E6" s="225"/>
      <c r="F6" s="225"/>
      <c r="G6" s="225"/>
      <c r="H6" s="226"/>
      <c r="I6" s="227"/>
    </row>
    <row r="7" spans="1:9" ht="55.5" customHeight="1">
      <c r="A7" s="221" t="s">
        <v>37</v>
      </c>
      <c r="B7" s="222" t="s">
        <v>115</v>
      </c>
      <c r="C7" s="223">
        <v>37</v>
      </c>
      <c r="D7" s="224"/>
      <c r="E7" s="225"/>
      <c r="F7" s="225"/>
      <c r="G7" s="225"/>
      <c r="H7" s="226"/>
      <c r="I7" s="227"/>
    </row>
    <row r="8" spans="1:9" ht="55.5" customHeight="1">
      <c r="A8" s="221" t="s">
        <v>39</v>
      </c>
      <c r="B8" s="222" t="s">
        <v>118</v>
      </c>
      <c r="C8" s="223">
        <v>27</v>
      </c>
      <c r="D8" s="224"/>
      <c r="E8" s="225"/>
      <c r="F8" s="225"/>
      <c r="G8" s="225"/>
      <c r="H8" s="226"/>
      <c r="I8" s="227"/>
    </row>
    <row r="9" spans="1:9" ht="55.5" customHeight="1">
      <c r="A9" s="221" t="s">
        <v>40</v>
      </c>
      <c r="B9" s="222" t="s">
        <v>98</v>
      </c>
      <c r="C9" s="223">
        <v>45</v>
      </c>
      <c r="D9" s="224"/>
      <c r="E9" s="225"/>
      <c r="F9" s="225"/>
      <c r="G9" s="225"/>
      <c r="H9" s="226"/>
      <c r="I9" s="227"/>
    </row>
    <row r="10" spans="1:9" ht="55.5" customHeight="1">
      <c r="A10" s="221" t="s">
        <v>42</v>
      </c>
      <c r="B10" s="222" t="s">
        <v>111</v>
      </c>
      <c r="C10" s="223">
        <v>27</v>
      </c>
      <c r="D10" s="224"/>
      <c r="E10" s="225"/>
      <c r="F10" s="225"/>
      <c r="G10" s="225"/>
      <c r="H10" s="226"/>
      <c r="I10" s="227"/>
    </row>
    <row r="11" spans="1:9" ht="55.5" customHeight="1">
      <c r="A11" s="221" t="s">
        <v>44</v>
      </c>
      <c r="B11" s="222" t="s">
        <v>119</v>
      </c>
      <c r="C11" s="223">
        <v>22</v>
      </c>
      <c r="D11" s="224"/>
      <c r="E11" s="225"/>
      <c r="F11" s="225"/>
      <c r="G11" s="225"/>
      <c r="H11" s="226"/>
      <c r="I11" s="227"/>
    </row>
    <row r="12" spans="1:9" ht="55.5" customHeight="1" thickBot="1">
      <c r="A12" s="228" t="s">
        <v>46</v>
      </c>
      <c r="B12" s="229" t="s">
        <v>104</v>
      </c>
      <c r="C12" s="230">
        <v>28</v>
      </c>
      <c r="D12" s="231"/>
      <c r="E12" s="232"/>
      <c r="F12" s="232"/>
      <c r="G12" s="232"/>
      <c r="H12" s="233"/>
      <c r="I12" s="234"/>
    </row>
    <row r="13" spans="1:9" ht="30" customHeight="1">
      <c r="A13" s="272" t="s">
        <v>84</v>
      </c>
      <c r="B13" s="273"/>
      <c r="C13" s="273"/>
      <c r="D13" s="273"/>
      <c r="E13" s="273"/>
      <c r="F13" s="273"/>
      <c r="G13" s="273"/>
      <c r="H13" s="273"/>
      <c r="I13" s="273"/>
    </row>
    <row r="14" spans="1:9" ht="11.25" customHeight="1" thickBot="1">
      <c r="A14" s="206"/>
      <c r="B14" s="207"/>
      <c r="C14" s="207"/>
      <c r="D14" s="208"/>
      <c r="E14" s="208"/>
      <c r="F14" s="208"/>
      <c r="G14" s="208"/>
      <c r="H14" s="208"/>
      <c r="I14" s="207"/>
    </row>
    <row r="15" spans="1:9" ht="20.25" customHeight="1" thickBot="1">
      <c r="A15" s="209" t="s">
        <v>78</v>
      </c>
      <c r="B15" s="210" t="s">
        <v>0</v>
      </c>
      <c r="C15" s="211" t="s">
        <v>18</v>
      </c>
      <c r="D15" s="212" t="s">
        <v>79</v>
      </c>
      <c r="E15" s="212" t="s">
        <v>80</v>
      </c>
      <c r="F15" s="212" t="s">
        <v>81</v>
      </c>
      <c r="G15" s="212" t="s">
        <v>82</v>
      </c>
      <c r="H15" s="213" t="s">
        <v>3</v>
      </c>
      <c r="I15" s="209" t="s">
        <v>83</v>
      </c>
    </row>
    <row r="16" spans="1:9" ht="55.5" customHeight="1">
      <c r="A16" s="214" t="s">
        <v>53</v>
      </c>
      <c r="B16" s="215" t="s">
        <v>106</v>
      </c>
      <c r="C16" s="216">
        <v>13</v>
      </c>
      <c r="D16" s="217"/>
      <c r="E16" s="218"/>
      <c r="F16" s="218"/>
      <c r="G16" s="218"/>
      <c r="H16" s="219"/>
      <c r="I16" s="220"/>
    </row>
    <row r="17" spans="1:9" ht="55.5" customHeight="1">
      <c r="A17" s="221" t="s">
        <v>43</v>
      </c>
      <c r="B17" s="222" t="s">
        <v>100</v>
      </c>
      <c r="C17" s="223">
        <v>78</v>
      </c>
      <c r="D17" s="224"/>
      <c r="E17" s="225"/>
      <c r="F17" s="225"/>
      <c r="G17" s="225"/>
      <c r="H17" s="226"/>
      <c r="I17" s="227"/>
    </row>
    <row r="18" spans="1:9" ht="55.5" customHeight="1">
      <c r="A18" s="221" t="s">
        <v>45</v>
      </c>
      <c r="B18" s="222" t="s">
        <v>96</v>
      </c>
      <c r="C18" s="223">
        <v>3</v>
      </c>
      <c r="D18" s="224"/>
      <c r="E18" s="225"/>
      <c r="F18" s="225"/>
      <c r="G18" s="225"/>
      <c r="H18" s="226"/>
      <c r="I18" s="227"/>
    </row>
    <row r="19" spans="1:9" ht="55.5" customHeight="1">
      <c r="A19" s="221" t="s">
        <v>54</v>
      </c>
      <c r="B19" s="222" t="s">
        <v>95</v>
      </c>
      <c r="C19" s="223">
        <v>12</v>
      </c>
      <c r="D19" s="224"/>
      <c r="E19" s="225"/>
      <c r="F19" s="225"/>
      <c r="G19" s="225"/>
      <c r="H19" s="226"/>
      <c r="I19" s="227"/>
    </row>
    <row r="20" spans="1:9" ht="55.5" customHeight="1">
      <c r="A20" s="221" t="s">
        <v>52</v>
      </c>
      <c r="B20" s="222" t="s">
        <v>94</v>
      </c>
      <c r="C20" s="223">
        <v>56</v>
      </c>
      <c r="D20" s="224"/>
      <c r="E20" s="225"/>
      <c r="F20" s="225"/>
      <c r="G20" s="225"/>
      <c r="H20" s="226"/>
      <c r="I20" s="227"/>
    </row>
    <row r="21" spans="1:9" ht="55.5" customHeight="1">
      <c r="A21" s="221" t="s">
        <v>56</v>
      </c>
      <c r="B21" s="222" t="s">
        <v>103</v>
      </c>
      <c r="C21" s="223">
        <v>12</v>
      </c>
      <c r="D21" s="224"/>
      <c r="E21" s="225"/>
      <c r="F21" s="225"/>
      <c r="G21" s="225"/>
      <c r="H21" s="226"/>
      <c r="I21" s="227"/>
    </row>
    <row r="22" spans="1:9" ht="55.5" customHeight="1">
      <c r="A22" s="221" t="s">
        <v>49</v>
      </c>
      <c r="B22" s="222" t="s">
        <v>110</v>
      </c>
      <c r="C22" s="223">
        <v>60</v>
      </c>
      <c r="D22" s="224"/>
      <c r="E22" s="225"/>
      <c r="F22" s="225"/>
      <c r="G22" s="225"/>
      <c r="H22" s="226"/>
      <c r="I22" s="227"/>
    </row>
    <row r="23" spans="1:9" ht="55.5" customHeight="1">
      <c r="A23" s="221" t="s">
        <v>36</v>
      </c>
      <c r="B23" s="222" t="s">
        <v>97</v>
      </c>
      <c r="C23" s="223">
        <v>19</v>
      </c>
      <c r="D23" s="224"/>
      <c r="E23" s="225"/>
      <c r="F23" s="225"/>
      <c r="G23" s="225"/>
      <c r="H23" s="226"/>
      <c r="I23" s="227"/>
    </row>
    <row r="24" spans="1:9" ht="55.5" customHeight="1" thickBot="1">
      <c r="A24" s="228" t="s">
        <v>38</v>
      </c>
      <c r="B24" s="229" t="s">
        <v>101</v>
      </c>
      <c r="C24" s="230">
        <v>78</v>
      </c>
      <c r="D24" s="231"/>
      <c r="E24" s="232"/>
      <c r="F24" s="232"/>
      <c r="G24" s="232"/>
      <c r="H24" s="233"/>
      <c r="I24" s="234"/>
    </row>
    <row r="25" spans="1:9" ht="30" customHeight="1">
      <c r="A25" s="272" t="s">
        <v>85</v>
      </c>
      <c r="B25" s="273"/>
      <c r="C25" s="273"/>
      <c r="D25" s="273"/>
      <c r="E25" s="273"/>
      <c r="F25" s="273"/>
      <c r="G25" s="273"/>
      <c r="H25" s="273"/>
      <c r="I25" s="273"/>
    </row>
    <row r="26" spans="1:9" ht="11.25" customHeight="1" thickBot="1">
      <c r="A26" s="206"/>
      <c r="B26" s="207"/>
      <c r="C26" s="207"/>
      <c r="D26" s="208"/>
      <c r="E26" s="208"/>
      <c r="F26" s="208"/>
      <c r="G26" s="208"/>
      <c r="H26" s="208"/>
      <c r="I26" s="207"/>
    </row>
    <row r="27" spans="1:9" ht="20.25" customHeight="1" thickBot="1">
      <c r="A27" s="209" t="s">
        <v>78</v>
      </c>
      <c r="B27" s="210" t="s">
        <v>0</v>
      </c>
      <c r="C27" s="211" t="s">
        <v>18</v>
      </c>
      <c r="D27" s="212" t="s">
        <v>79</v>
      </c>
      <c r="E27" s="212" t="s">
        <v>80</v>
      </c>
      <c r="F27" s="212" t="s">
        <v>81</v>
      </c>
      <c r="G27" s="212" t="s">
        <v>82</v>
      </c>
      <c r="H27" s="213" t="s">
        <v>3</v>
      </c>
      <c r="I27" s="209" t="s">
        <v>83</v>
      </c>
    </row>
    <row r="28" spans="1:9" ht="55.5" customHeight="1">
      <c r="A28" s="214" t="s">
        <v>41</v>
      </c>
      <c r="B28" s="215" t="s">
        <v>116</v>
      </c>
      <c r="C28" s="216">
        <v>28</v>
      </c>
      <c r="D28" s="217"/>
      <c r="E28" s="218"/>
      <c r="F28" s="218"/>
      <c r="G28" s="218"/>
      <c r="H28" s="219"/>
      <c r="I28" s="220"/>
    </row>
    <row r="29" spans="1:9" ht="55.5" customHeight="1">
      <c r="A29" s="221" t="s">
        <v>57</v>
      </c>
      <c r="B29" s="222" t="s">
        <v>112</v>
      </c>
      <c r="C29" s="223">
        <v>13</v>
      </c>
      <c r="D29" s="224"/>
      <c r="E29" s="225"/>
      <c r="F29" s="225"/>
      <c r="G29" s="225"/>
      <c r="H29" s="226"/>
      <c r="I29" s="227"/>
    </row>
    <row r="30" spans="1:9" ht="55.5" customHeight="1">
      <c r="A30" s="221" t="s">
        <v>58</v>
      </c>
      <c r="B30" s="222" t="s">
        <v>105</v>
      </c>
      <c r="C30" s="223">
        <v>21</v>
      </c>
      <c r="D30" s="224"/>
      <c r="E30" s="225"/>
      <c r="F30" s="225"/>
      <c r="G30" s="225"/>
      <c r="H30" s="226"/>
      <c r="I30" s="227"/>
    </row>
    <row r="31" spans="1:9" ht="55.5" customHeight="1">
      <c r="A31" s="221" t="s">
        <v>47</v>
      </c>
      <c r="B31" s="222" t="s">
        <v>108</v>
      </c>
      <c r="C31" s="223">
        <v>28</v>
      </c>
      <c r="D31" s="224"/>
      <c r="E31" s="225"/>
      <c r="F31" s="225"/>
      <c r="G31" s="225"/>
      <c r="H31" s="226"/>
      <c r="I31" s="227"/>
    </row>
    <row r="32" spans="1:9" ht="55.5" customHeight="1">
      <c r="A32" s="221" t="s">
        <v>48</v>
      </c>
      <c r="B32" s="222" t="s">
        <v>102</v>
      </c>
      <c r="C32" s="223">
        <v>60</v>
      </c>
      <c r="D32" s="224"/>
      <c r="E32" s="225"/>
      <c r="F32" s="225"/>
      <c r="G32" s="225"/>
      <c r="H32" s="226"/>
      <c r="I32" s="227"/>
    </row>
    <row r="33" spans="1:9" ht="55.5" customHeight="1">
      <c r="A33" s="221" t="s">
        <v>33</v>
      </c>
      <c r="B33" s="222" t="s">
        <v>114</v>
      </c>
      <c r="C33" s="223">
        <v>47</v>
      </c>
      <c r="D33" s="224"/>
      <c r="E33" s="225"/>
      <c r="F33" s="225"/>
      <c r="G33" s="225"/>
      <c r="H33" s="226"/>
      <c r="I33" s="227"/>
    </row>
    <row r="34" spans="1:9" ht="55.5" customHeight="1">
      <c r="A34" s="221" t="s">
        <v>50</v>
      </c>
      <c r="B34" s="222" t="s">
        <v>113</v>
      </c>
      <c r="C34" s="223">
        <v>37</v>
      </c>
      <c r="D34" s="224"/>
      <c r="E34" s="225"/>
      <c r="F34" s="225"/>
      <c r="G34" s="225"/>
      <c r="H34" s="226"/>
      <c r="I34" s="227"/>
    </row>
    <row r="35" spans="1:9" ht="55.5" customHeight="1">
      <c r="A35" s="221" t="s">
        <v>51</v>
      </c>
      <c r="B35" s="222" t="s">
        <v>107</v>
      </c>
      <c r="C35" s="223">
        <v>27</v>
      </c>
      <c r="D35" s="224"/>
      <c r="E35" s="225"/>
      <c r="F35" s="225"/>
      <c r="G35" s="225"/>
      <c r="H35" s="226"/>
      <c r="I35" s="227"/>
    </row>
    <row r="36" spans="1:9" ht="55.5" customHeight="1" thickBot="1">
      <c r="A36" s="228" t="s">
        <v>55</v>
      </c>
      <c r="B36" s="229" t="s">
        <v>99</v>
      </c>
      <c r="C36" s="230">
        <v>69</v>
      </c>
      <c r="D36" s="231"/>
      <c r="E36" s="232"/>
      <c r="F36" s="232"/>
      <c r="G36" s="232"/>
      <c r="H36" s="233"/>
      <c r="I36" s="234"/>
    </row>
  </sheetData>
  <sheetProtection password="DDC9" sheet="1" objects="1" scenarios="1"/>
  <mergeCells count="3">
    <mergeCell ref="A1:I1"/>
    <mergeCell ref="A13:I13"/>
    <mergeCell ref="A25:I25"/>
  </mergeCells>
  <printOptions/>
  <pageMargins left="0" right="0" top="0" bottom="0" header="0.31496062992125984" footer="0.31496062992125984"/>
  <pageSetup fitToHeight="3" orientation="landscape" paperSize="9" scale="99" r:id="rId1"/>
  <rowBreaks count="2" manualBreakCount="2">
    <brk id="12" max="8" man="1"/>
    <brk id="2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I3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7.7109375" style="235" customWidth="1"/>
    <col min="2" max="2" width="34.28125" style="205" customWidth="1"/>
    <col min="3" max="3" width="4.140625" style="205" customWidth="1"/>
    <col min="4" max="7" width="11.421875" style="236" customWidth="1"/>
    <col min="8" max="8" width="13.57421875" style="236" bestFit="1" customWidth="1"/>
    <col min="9" max="9" width="42.8515625" style="205" customWidth="1"/>
    <col min="10" max="16384" width="11.421875" style="205" customWidth="1"/>
  </cols>
  <sheetData>
    <row r="1" spans="1:9" ht="30" customHeight="1">
      <c r="A1" s="272" t="s">
        <v>86</v>
      </c>
      <c r="B1" s="273"/>
      <c r="C1" s="273"/>
      <c r="D1" s="273"/>
      <c r="E1" s="273"/>
      <c r="F1" s="273"/>
      <c r="G1" s="273"/>
      <c r="H1" s="273"/>
      <c r="I1" s="273"/>
    </row>
    <row r="2" spans="1:9" ht="11.25" customHeight="1" thickBot="1">
      <c r="A2" s="206"/>
      <c r="B2" s="207"/>
      <c r="C2" s="207"/>
      <c r="D2" s="208"/>
      <c r="E2" s="208"/>
      <c r="F2" s="208"/>
      <c r="G2" s="208"/>
      <c r="H2" s="208"/>
      <c r="I2" s="207"/>
    </row>
    <row r="3" spans="1:9" ht="20.25" customHeight="1" thickBot="1">
      <c r="A3" s="209" t="s">
        <v>78</v>
      </c>
      <c r="B3" s="210" t="s">
        <v>0</v>
      </c>
      <c r="C3" s="211" t="s">
        <v>18</v>
      </c>
      <c r="D3" s="212" t="s">
        <v>79</v>
      </c>
      <c r="E3" s="212" t="s">
        <v>80</v>
      </c>
      <c r="F3" s="212" t="s">
        <v>81</v>
      </c>
      <c r="G3" s="212" t="s">
        <v>82</v>
      </c>
      <c r="H3" s="213" t="s">
        <v>3</v>
      </c>
      <c r="I3" s="209" t="s">
        <v>83</v>
      </c>
    </row>
    <row r="4" spans="1:9" ht="55.5" customHeight="1">
      <c r="A4" s="214" t="s">
        <v>32</v>
      </c>
      <c r="B4" s="215" t="s">
        <v>113</v>
      </c>
      <c r="C4" s="216">
        <v>37</v>
      </c>
      <c r="D4" s="217"/>
      <c r="E4" s="218"/>
      <c r="F4" s="218"/>
      <c r="G4" s="218"/>
      <c r="H4" s="219"/>
      <c r="I4" s="220"/>
    </row>
    <row r="5" spans="1:9" ht="55.5" customHeight="1">
      <c r="A5" s="221" t="s">
        <v>34</v>
      </c>
      <c r="B5" s="222" t="s">
        <v>103</v>
      </c>
      <c r="C5" s="223" t="s">
        <v>123</v>
      </c>
      <c r="D5" s="224"/>
      <c r="E5" s="225"/>
      <c r="F5" s="225"/>
      <c r="G5" s="225"/>
      <c r="H5" s="226"/>
      <c r="I5" s="227"/>
    </row>
    <row r="6" spans="1:9" ht="55.5" customHeight="1">
      <c r="A6" s="221" t="s">
        <v>35</v>
      </c>
      <c r="B6" s="222" t="s">
        <v>101</v>
      </c>
      <c r="C6" s="223">
        <v>78</v>
      </c>
      <c r="D6" s="224"/>
      <c r="E6" s="225"/>
      <c r="F6" s="225"/>
      <c r="G6" s="225"/>
      <c r="H6" s="226"/>
      <c r="I6" s="227"/>
    </row>
    <row r="7" spans="1:9" ht="55.5" customHeight="1">
      <c r="A7" s="221" t="s">
        <v>37</v>
      </c>
      <c r="B7" s="222" t="s">
        <v>105</v>
      </c>
      <c r="C7" s="223">
        <v>21</v>
      </c>
      <c r="D7" s="224"/>
      <c r="E7" s="225"/>
      <c r="F7" s="225"/>
      <c r="G7" s="225"/>
      <c r="H7" s="226"/>
      <c r="I7" s="227"/>
    </row>
    <row r="8" spans="1:9" ht="55.5" customHeight="1">
      <c r="A8" s="221" t="s">
        <v>39</v>
      </c>
      <c r="B8" s="222" t="s">
        <v>100</v>
      </c>
      <c r="C8" s="223">
        <v>78</v>
      </c>
      <c r="D8" s="224"/>
      <c r="E8" s="225"/>
      <c r="F8" s="225"/>
      <c r="G8" s="225"/>
      <c r="H8" s="226"/>
      <c r="I8" s="227"/>
    </row>
    <row r="9" spans="1:9" ht="55.5" customHeight="1">
      <c r="A9" s="221" t="s">
        <v>40</v>
      </c>
      <c r="B9" s="222" t="s">
        <v>97</v>
      </c>
      <c r="C9" s="223">
        <v>19</v>
      </c>
      <c r="D9" s="224"/>
      <c r="E9" s="225"/>
      <c r="F9" s="225"/>
      <c r="G9" s="225"/>
      <c r="H9" s="226"/>
      <c r="I9" s="227"/>
    </row>
    <row r="10" spans="1:9" ht="55.5" customHeight="1">
      <c r="A10" s="221" t="s">
        <v>42</v>
      </c>
      <c r="B10" s="222" t="s">
        <v>116</v>
      </c>
      <c r="C10" s="223">
        <v>28</v>
      </c>
      <c r="D10" s="224"/>
      <c r="E10" s="225"/>
      <c r="F10" s="225"/>
      <c r="G10" s="225"/>
      <c r="H10" s="226"/>
      <c r="I10" s="227"/>
    </row>
    <row r="11" spans="1:9" ht="55.5" customHeight="1">
      <c r="A11" s="221" t="s">
        <v>44</v>
      </c>
      <c r="B11" s="222" t="s">
        <v>95</v>
      </c>
      <c r="C11" s="223">
        <v>12</v>
      </c>
      <c r="D11" s="224"/>
      <c r="E11" s="225"/>
      <c r="F11" s="225"/>
      <c r="G11" s="225"/>
      <c r="H11" s="226"/>
      <c r="I11" s="227"/>
    </row>
    <row r="12" spans="1:9" ht="55.5" customHeight="1" thickBot="1">
      <c r="A12" s="228" t="s">
        <v>46</v>
      </c>
      <c r="B12" s="229" t="s">
        <v>102</v>
      </c>
      <c r="C12" s="230">
        <v>60</v>
      </c>
      <c r="D12" s="231"/>
      <c r="E12" s="232"/>
      <c r="F12" s="232"/>
      <c r="G12" s="232"/>
      <c r="H12" s="233"/>
      <c r="I12" s="234"/>
    </row>
    <row r="13" spans="1:9" ht="30" customHeight="1">
      <c r="A13" s="272" t="s">
        <v>87</v>
      </c>
      <c r="B13" s="273"/>
      <c r="C13" s="273"/>
      <c r="D13" s="273"/>
      <c r="E13" s="273"/>
      <c r="F13" s="273"/>
      <c r="G13" s="273"/>
      <c r="H13" s="273"/>
      <c r="I13" s="273"/>
    </row>
    <row r="14" spans="1:9" ht="11.25" customHeight="1" thickBot="1">
      <c r="A14" s="206"/>
      <c r="B14" s="207"/>
      <c r="C14" s="207"/>
      <c r="D14" s="208"/>
      <c r="E14" s="208"/>
      <c r="F14" s="208"/>
      <c r="G14" s="208"/>
      <c r="H14" s="208"/>
      <c r="I14" s="207"/>
    </row>
    <row r="15" spans="1:9" ht="20.25" customHeight="1" thickBot="1">
      <c r="A15" s="209" t="s">
        <v>78</v>
      </c>
      <c r="B15" s="210" t="s">
        <v>0</v>
      </c>
      <c r="C15" s="211" t="s">
        <v>18</v>
      </c>
      <c r="D15" s="212" t="s">
        <v>79</v>
      </c>
      <c r="E15" s="212" t="s">
        <v>80</v>
      </c>
      <c r="F15" s="212" t="s">
        <v>81</v>
      </c>
      <c r="G15" s="212" t="s">
        <v>82</v>
      </c>
      <c r="H15" s="213" t="s">
        <v>3</v>
      </c>
      <c r="I15" s="209" t="s">
        <v>83</v>
      </c>
    </row>
    <row r="16" spans="1:9" ht="55.5" customHeight="1">
      <c r="A16" s="214" t="s">
        <v>53</v>
      </c>
      <c r="B16" s="215" t="s">
        <v>111</v>
      </c>
      <c r="C16" s="216">
        <v>27</v>
      </c>
      <c r="D16" s="217"/>
      <c r="E16" s="218"/>
      <c r="F16" s="218"/>
      <c r="G16" s="218"/>
      <c r="H16" s="219"/>
      <c r="I16" s="220"/>
    </row>
    <row r="17" spans="1:9" ht="55.5" customHeight="1">
      <c r="A17" s="221" t="s">
        <v>43</v>
      </c>
      <c r="B17" s="222" t="s">
        <v>114</v>
      </c>
      <c r="C17" s="223">
        <v>47</v>
      </c>
      <c r="D17" s="224"/>
      <c r="E17" s="225"/>
      <c r="F17" s="225"/>
      <c r="G17" s="225"/>
      <c r="H17" s="226"/>
      <c r="I17" s="227"/>
    </row>
    <row r="18" spans="1:9" ht="55.5" customHeight="1">
      <c r="A18" s="221" t="s">
        <v>45</v>
      </c>
      <c r="B18" s="222" t="s">
        <v>99</v>
      </c>
      <c r="C18" s="223">
        <v>69</v>
      </c>
      <c r="D18" s="224"/>
      <c r="E18" s="225"/>
      <c r="F18" s="225"/>
      <c r="G18" s="225"/>
      <c r="H18" s="226"/>
      <c r="I18" s="227"/>
    </row>
    <row r="19" spans="1:9" ht="55.5" customHeight="1">
      <c r="A19" s="221" t="s">
        <v>54</v>
      </c>
      <c r="B19" s="222" t="s">
        <v>117</v>
      </c>
      <c r="C19" s="223">
        <v>89</v>
      </c>
      <c r="D19" s="224"/>
      <c r="E19" s="225"/>
      <c r="F19" s="225"/>
      <c r="G19" s="225"/>
      <c r="H19" s="226"/>
      <c r="I19" s="227"/>
    </row>
    <row r="20" spans="1:9" ht="55.5" customHeight="1">
      <c r="A20" s="221" t="s">
        <v>52</v>
      </c>
      <c r="B20" s="222" t="s">
        <v>112</v>
      </c>
      <c r="C20" s="223">
        <v>13</v>
      </c>
      <c r="D20" s="224"/>
      <c r="E20" s="225"/>
      <c r="F20" s="225"/>
      <c r="G20" s="225"/>
      <c r="H20" s="226"/>
      <c r="I20" s="227"/>
    </row>
    <row r="21" spans="1:9" ht="55.5" customHeight="1">
      <c r="A21" s="221" t="s">
        <v>56</v>
      </c>
      <c r="B21" s="222" t="s">
        <v>107</v>
      </c>
      <c r="C21" s="223">
        <v>27</v>
      </c>
      <c r="D21" s="224"/>
      <c r="E21" s="225"/>
      <c r="F21" s="225"/>
      <c r="G21" s="225"/>
      <c r="H21" s="226"/>
      <c r="I21" s="227"/>
    </row>
    <row r="22" spans="1:9" ht="55.5" customHeight="1">
      <c r="A22" s="221" t="s">
        <v>49</v>
      </c>
      <c r="B22" s="222" t="s">
        <v>120</v>
      </c>
      <c r="C22" s="223">
        <v>56</v>
      </c>
      <c r="D22" s="224"/>
      <c r="E22" s="225"/>
      <c r="F22" s="225"/>
      <c r="G22" s="225"/>
      <c r="H22" s="226"/>
      <c r="I22" s="227"/>
    </row>
    <row r="23" spans="1:9" ht="55.5" customHeight="1">
      <c r="A23" s="221" t="s">
        <v>36</v>
      </c>
      <c r="B23" s="222" t="s">
        <v>108</v>
      </c>
      <c r="C23" s="223">
        <v>28</v>
      </c>
      <c r="D23" s="224"/>
      <c r="E23" s="225"/>
      <c r="F23" s="225"/>
      <c r="G23" s="225"/>
      <c r="H23" s="226"/>
      <c r="I23" s="227"/>
    </row>
    <row r="24" spans="1:9" ht="55.5" customHeight="1" thickBot="1">
      <c r="A24" s="228" t="s">
        <v>38</v>
      </c>
      <c r="B24" s="229" t="s">
        <v>118</v>
      </c>
      <c r="C24" s="230">
        <v>27</v>
      </c>
      <c r="D24" s="231"/>
      <c r="E24" s="232"/>
      <c r="F24" s="232"/>
      <c r="G24" s="232"/>
      <c r="H24" s="233"/>
      <c r="I24" s="234"/>
    </row>
    <row r="25" spans="1:9" ht="30" customHeight="1">
      <c r="A25" s="272" t="s">
        <v>88</v>
      </c>
      <c r="B25" s="273"/>
      <c r="C25" s="273"/>
      <c r="D25" s="273"/>
      <c r="E25" s="273"/>
      <c r="F25" s="273"/>
      <c r="G25" s="273"/>
      <c r="H25" s="273"/>
      <c r="I25" s="273"/>
    </row>
    <row r="26" spans="1:9" ht="11.25" customHeight="1" thickBot="1">
      <c r="A26" s="206"/>
      <c r="B26" s="207"/>
      <c r="C26" s="207"/>
      <c r="D26" s="208"/>
      <c r="E26" s="208"/>
      <c r="F26" s="208"/>
      <c r="G26" s="208"/>
      <c r="H26" s="208"/>
      <c r="I26" s="207"/>
    </row>
    <row r="27" spans="1:9" ht="20.25" customHeight="1" thickBot="1">
      <c r="A27" s="209" t="s">
        <v>78</v>
      </c>
      <c r="B27" s="210" t="s">
        <v>0</v>
      </c>
      <c r="C27" s="211" t="s">
        <v>18</v>
      </c>
      <c r="D27" s="212" t="s">
        <v>79</v>
      </c>
      <c r="E27" s="212" t="s">
        <v>80</v>
      </c>
      <c r="F27" s="212" t="s">
        <v>81</v>
      </c>
      <c r="G27" s="212" t="s">
        <v>82</v>
      </c>
      <c r="H27" s="213" t="s">
        <v>3</v>
      </c>
      <c r="I27" s="209" t="s">
        <v>83</v>
      </c>
    </row>
    <row r="28" spans="1:9" ht="55.5" customHeight="1">
      <c r="A28" s="214" t="s">
        <v>41</v>
      </c>
      <c r="B28" s="215" t="s">
        <v>110</v>
      </c>
      <c r="C28" s="216">
        <v>60</v>
      </c>
      <c r="D28" s="217"/>
      <c r="E28" s="218"/>
      <c r="F28" s="218"/>
      <c r="G28" s="218"/>
      <c r="H28" s="219"/>
      <c r="I28" s="220"/>
    </row>
    <row r="29" spans="1:9" ht="55.5" customHeight="1">
      <c r="A29" s="221" t="s">
        <v>57</v>
      </c>
      <c r="B29" s="222" t="s">
        <v>98</v>
      </c>
      <c r="C29" s="223">
        <v>45</v>
      </c>
      <c r="D29" s="224"/>
      <c r="E29" s="225"/>
      <c r="F29" s="225"/>
      <c r="G29" s="225"/>
      <c r="H29" s="226"/>
      <c r="I29" s="227"/>
    </row>
    <row r="30" spans="1:9" ht="55.5" customHeight="1">
      <c r="A30" s="221" t="s">
        <v>58</v>
      </c>
      <c r="B30" s="222" t="s">
        <v>104</v>
      </c>
      <c r="C30" s="223">
        <v>28</v>
      </c>
      <c r="D30" s="224"/>
      <c r="E30" s="225"/>
      <c r="F30" s="225"/>
      <c r="G30" s="225"/>
      <c r="H30" s="226"/>
      <c r="I30" s="227"/>
    </row>
    <row r="31" spans="1:9" ht="55.5" customHeight="1">
      <c r="A31" s="221" t="s">
        <v>47</v>
      </c>
      <c r="B31" s="222" t="s">
        <v>96</v>
      </c>
      <c r="C31" s="223">
        <v>3</v>
      </c>
      <c r="D31" s="224"/>
      <c r="E31" s="225"/>
      <c r="F31" s="225"/>
      <c r="G31" s="225"/>
      <c r="H31" s="226"/>
      <c r="I31" s="227"/>
    </row>
    <row r="32" spans="1:9" ht="55.5" customHeight="1">
      <c r="A32" s="221" t="s">
        <v>48</v>
      </c>
      <c r="B32" s="222" t="s">
        <v>109</v>
      </c>
      <c r="C32" s="223">
        <v>33</v>
      </c>
      <c r="D32" s="224"/>
      <c r="E32" s="225"/>
      <c r="F32" s="225"/>
      <c r="G32" s="225"/>
      <c r="H32" s="226"/>
      <c r="I32" s="227"/>
    </row>
    <row r="33" spans="1:9" ht="55.5" customHeight="1">
      <c r="A33" s="221" t="s">
        <v>33</v>
      </c>
      <c r="B33" s="222" t="s">
        <v>119</v>
      </c>
      <c r="C33" s="223">
        <v>22</v>
      </c>
      <c r="D33" s="224"/>
      <c r="E33" s="225"/>
      <c r="F33" s="225"/>
      <c r="G33" s="225"/>
      <c r="H33" s="226"/>
      <c r="I33" s="227"/>
    </row>
    <row r="34" spans="1:9" ht="55.5" customHeight="1">
      <c r="A34" s="221" t="s">
        <v>50</v>
      </c>
      <c r="B34" s="222" t="s">
        <v>106</v>
      </c>
      <c r="C34" s="223">
        <v>13</v>
      </c>
      <c r="D34" s="224"/>
      <c r="E34" s="225"/>
      <c r="F34" s="225"/>
      <c r="G34" s="225"/>
      <c r="H34" s="226"/>
      <c r="I34" s="227"/>
    </row>
    <row r="35" spans="1:9" ht="55.5" customHeight="1">
      <c r="A35" s="221" t="s">
        <v>51</v>
      </c>
      <c r="B35" s="222" t="s">
        <v>115</v>
      </c>
      <c r="C35" s="223">
        <v>37</v>
      </c>
      <c r="D35" s="224"/>
      <c r="E35" s="225"/>
      <c r="F35" s="225"/>
      <c r="G35" s="225"/>
      <c r="H35" s="226"/>
      <c r="I35" s="227"/>
    </row>
    <row r="36" spans="1:9" ht="55.5" customHeight="1" thickBot="1">
      <c r="A36" s="228" t="s">
        <v>55</v>
      </c>
      <c r="B36" s="229" t="s">
        <v>94</v>
      </c>
      <c r="C36" s="230">
        <v>56</v>
      </c>
      <c r="D36" s="231"/>
      <c r="E36" s="232"/>
      <c r="F36" s="232"/>
      <c r="G36" s="232"/>
      <c r="H36" s="233"/>
      <c r="I36" s="234"/>
    </row>
  </sheetData>
  <sheetProtection password="DDC9" sheet="1" objects="1" scenarios="1"/>
  <mergeCells count="3">
    <mergeCell ref="A1:I1"/>
    <mergeCell ref="A13:I13"/>
    <mergeCell ref="A25:I25"/>
  </mergeCells>
  <printOptions/>
  <pageMargins left="0" right="0" top="0" bottom="0" header="0.31496062992125984" footer="0.31496062992125984"/>
  <pageSetup fitToHeight="3" orientation="landscape" paperSize="9" scale="99" r:id="rId1"/>
  <rowBreaks count="2" manualBreakCount="2">
    <brk id="12" max="8" man="1"/>
    <brk id="2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I36"/>
  <sheetViews>
    <sheetView zoomScalePageLayoutView="0" workbookViewId="0" topLeftCell="A13">
      <selection activeCell="I18" sqref="I18"/>
    </sheetView>
  </sheetViews>
  <sheetFormatPr defaultColWidth="11.421875" defaultRowHeight="12.75"/>
  <cols>
    <col min="1" max="1" width="7.7109375" style="235" customWidth="1"/>
    <col min="2" max="2" width="34.28125" style="205" customWidth="1"/>
    <col min="3" max="3" width="4.140625" style="205" customWidth="1"/>
    <col min="4" max="7" width="11.421875" style="236" customWidth="1"/>
    <col min="8" max="8" width="13.57421875" style="236" bestFit="1" customWidth="1"/>
    <col min="9" max="9" width="42.8515625" style="205" customWidth="1"/>
    <col min="10" max="16384" width="11.421875" style="205" customWidth="1"/>
  </cols>
  <sheetData>
    <row r="1" spans="1:9" ht="30" customHeight="1">
      <c r="A1" s="272" t="s">
        <v>89</v>
      </c>
      <c r="B1" s="273"/>
      <c r="C1" s="273"/>
      <c r="D1" s="273"/>
      <c r="E1" s="273"/>
      <c r="F1" s="273"/>
      <c r="G1" s="273"/>
      <c r="H1" s="273"/>
      <c r="I1" s="273"/>
    </row>
    <row r="2" spans="1:9" ht="11.25" customHeight="1" thickBot="1">
      <c r="A2" s="206"/>
      <c r="B2" s="207"/>
      <c r="C2" s="207"/>
      <c r="D2" s="208"/>
      <c r="E2" s="208"/>
      <c r="F2" s="208"/>
      <c r="G2" s="208"/>
      <c r="H2" s="208"/>
      <c r="I2" s="207"/>
    </row>
    <row r="3" spans="1:9" ht="20.25" customHeight="1" thickBot="1">
      <c r="A3" s="209" t="s">
        <v>78</v>
      </c>
      <c r="B3" s="210" t="s">
        <v>0</v>
      </c>
      <c r="C3" s="211" t="s">
        <v>18</v>
      </c>
      <c r="D3" s="212" t="s">
        <v>79</v>
      </c>
      <c r="E3" s="212" t="s">
        <v>80</v>
      </c>
      <c r="F3" s="212" t="s">
        <v>81</v>
      </c>
      <c r="G3" s="212" t="s">
        <v>82</v>
      </c>
      <c r="H3" s="213" t="s">
        <v>3</v>
      </c>
      <c r="I3" s="209" t="s">
        <v>83</v>
      </c>
    </row>
    <row r="4" spans="1:9" ht="55.5" customHeight="1">
      <c r="A4" s="214" t="s">
        <v>32</v>
      </c>
      <c r="B4" s="215" t="s">
        <v>108</v>
      </c>
      <c r="C4" s="216">
        <v>28</v>
      </c>
      <c r="D4" s="217"/>
      <c r="E4" s="218"/>
      <c r="F4" s="218"/>
      <c r="G4" s="218"/>
      <c r="H4" s="219"/>
      <c r="I4" s="220"/>
    </row>
    <row r="5" spans="1:9" ht="55.5" customHeight="1">
      <c r="A5" s="221" t="s">
        <v>34</v>
      </c>
      <c r="B5" s="222" t="s">
        <v>107</v>
      </c>
      <c r="C5" s="223">
        <v>27</v>
      </c>
      <c r="D5" s="224"/>
      <c r="E5" s="225"/>
      <c r="F5" s="225"/>
      <c r="G5" s="225"/>
      <c r="H5" s="226"/>
      <c r="I5" s="227"/>
    </row>
    <row r="6" spans="1:9" ht="55.5" customHeight="1">
      <c r="A6" s="221" t="s">
        <v>35</v>
      </c>
      <c r="B6" s="222" t="s">
        <v>114</v>
      </c>
      <c r="C6" s="223">
        <v>47</v>
      </c>
      <c r="D6" s="224"/>
      <c r="E6" s="225"/>
      <c r="F6" s="225"/>
      <c r="G6" s="225"/>
      <c r="H6" s="226"/>
      <c r="I6" s="227"/>
    </row>
    <row r="7" spans="1:9" ht="55.5" customHeight="1">
      <c r="A7" s="221" t="s">
        <v>37</v>
      </c>
      <c r="B7" s="222" t="s">
        <v>110</v>
      </c>
      <c r="C7" s="223">
        <v>60</v>
      </c>
      <c r="D7" s="224"/>
      <c r="E7" s="225"/>
      <c r="F7" s="225"/>
      <c r="G7" s="225"/>
      <c r="H7" s="226"/>
      <c r="I7" s="227"/>
    </row>
    <row r="8" spans="1:9" ht="55.5" customHeight="1">
      <c r="A8" s="221" t="s">
        <v>39</v>
      </c>
      <c r="B8" s="222" t="s">
        <v>99</v>
      </c>
      <c r="C8" s="223">
        <v>69</v>
      </c>
      <c r="D8" s="224"/>
      <c r="E8" s="225"/>
      <c r="F8" s="225"/>
      <c r="G8" s="225"/>
      <c r="H8" s="226"/>
      <c r="I8" s="227"/>
    </row>
    <row r="9" spans="1:9" ht="55.5" customHeight="1">
      <c r="A9" s="221" t="s">
        <v>40</v>
      </c>
      <c r="B9" s="222" t="s">
        <v>106</v>
      </c>
      <c r="C9" s="223">
        <v>13</v>
      </c>
      <c r="D9" s="224"/>
      <c r="E9" s="225"/>
      <c r="F9" s="225"/>
      <c r="G9" s="225"/>
      <c r="H9" s="226"/>
      <c r="I9" s="227"/>
    </row>
    <row r="10" spans="1:9" ht="55.5" customHeight="1">
      <c r="A10" s="221" t="s">
        <v>42</v>
      </c>
      <c r="B10" s="222" t="s">
        <v>94</v>
      </c>
      <c r="C10" s="223">
        <v>56</v>
      </c>
      <c r="D10" s="224"/>
      <c r="E10" s="225"/>
      <c r="F10" s="225"/>
      <c r="G10" s="225"/>
      <c r="H10" s="226"/>
      <c r="I10" s="227"/>
    </row>
    <row r="11" spans="1:9" ht="55.5" customHeight="1">
      <c r="A11" s="221" t="s">
        <v>44</v>
      </c>
      <c r="B11" s="222" t="s">
        <v>112</v>
      </c>
      <c r="C11" s="223">
        <v>13</v>
      </c>
      <c r="D11" s="224"/>
      <c r="E11" s="225"/>
      <c r="F11" s="225"/>
      <c r="G11" s="225"/>
      <c r="H11" s="226"/>
      <c r="I11" s="227"/>
    </row>
    <row r="12" spans="1:9" ht="55.5" customHeight="1" thickBot="1">
      <c r="A12" s="228" t="s">
        <v>46</v>
      </c>
      <c r="B12" s="229" t="s">
        <v>96</v>
      </c>
      <c r="C12" s="230">
        <v>3</v>
      </c>
      <c r="D12" s="231"/>
      <c r="E12" s="232"/>
      <c r="F12" s="232"/>
      <c r="G12" s="232"/>
      <c r="H12" s="233"/>
      <c r="I12" s="234"/>
    </row>
    <row r="13" spans="1:9" ht="30" customHeight="1">
      <c r="A13" s="272" t="s">
        <v>90</v>
      </c>
      <c r="B13" s="273"/>
      <c r="C13" s="273"/>
      <c r="D13" s="273"/>
      <c r="E13" s="273"/>
      <c r="F13" s="273"/>
      <c r="G13" s="273"/>
      <c r="H13" s="273"/>
      <c r="I13" s="273"/>
    </row>
    <row r="14" spans="1:9" ht="11.25" customHeight="1" thickBot="1">
      <c r="A14" s="206"/>
      <c r="B14" s="207"/>
      <c r="C14" s="207"/>
      <c r="D14" s="208"/>
      <c r="E14" s="208"/>
      <c r="F14" s="208"/>
      <c r="G14" s="208"/>
      <c r="H14" s="208"/>
      <c r="I14" s="207"/>
    </row>
    <row r="15" spans="1:9" ht="20.25" customHeight="1" thickBot="1">
      <c r="A15" s="209" t="s">
        <v>78</v>
      </c>
      <c r="B15" s="210" t="s">
        <v>0</v>
      </c>
      <c r="C15" s="211" t="s">
        <v>18</v>
      </c>
      <c r="D15" s="212" t="s">
        <v>79</v>
      </c>
      <c r="E15" s="212" t="s">
        <v>80</v>
      </c>
      <c r="F15" s="212" t="s">
        <v>81</v>
      </c>
      <c r="G15" s="212" t="s">
        <v>82</v>
      </c>
      <c r="H15" s="213" t="s">
        <v>3</v>
      </c>
      <c r="I15" s="209" t="s">
        <v>83</v>
      </c>
    </row>
    <row r="16" spans="1:9" ht="55.5" customHeight="1">
      <c r="A16" s="214" t="s">
        <v>53</v>
      </c>
      <c r="B16" s="215" t="s">
        <v>115</v>
      </c>
      <c r="C16" s="216">
        <v>37</v>
      </c>
      <c r="D16" s="217"/>
      <c r="E16" s="218"/>
      <c r="F16" s="218"/>
      <c r="G16" s="218"/>
      <c r="H16" s="219"/>
      <c r="I16" s="220"/>
    </row>
    <row r="17" spans="1:9" ht="55.5" customHeight="1">
      <c r="A17" s="221" t="s">
        <v>43</v>
      </c>
      <c r="B17" s="222" t="s">
        <v>119</v>
      </c>
      <c r="C17" s="223">
        <v>22</v>
      </c>
      <c r="D17" s="224"/>
      <c r="E17" s="225"/>
      <c r="F17" s="225"/>
      <c r="G17" s="225"/>
      <c r="H17" s="226"/>
      <c r="I17" s="227"/>
    </row>
    <row r="18" spans="1:9" ht="55.5" customHeight="1">
      <c r="A18" s="221" t="s">
        <v>45</v>
      </c>
      <c r="B18" s="222" t="s">
        <v>98</v>
      </c>
      <c r="C18" s="223">
        <v>45</v>
      </c>
      <c r="D18" s="224"/>
      <c r="E18" s="225"/>
      <c r="F18" s="225"/>
      <c r="G18" s="225"/>
      <c r="H18" s="226"/>
      <c r="I18" s="227"/>
    </row>
    <row r="19" spans="1:9" ht="55.5" customHeight="1">
      <c r="A19" s="221" t="s">
        <v>54</v>
      </c>
      <c r="B19" s="222" t="s">
        <v>113</v>
      </c>
      <c r="C19" s="223">
        <v>37</v>
      </c>
      <c r="D19" s="224"/>
      <c r="E19" s="225"/>
      <c r="F19" s="225"/>
      <c r="G19" s="225"/>
      <c r="H19" s="226"/>
      <c r="I19" s="227"/>
    </row>
    <row r="20" spans="1:9" ht="55.5" customHeight="1">
      <c r="A20" s="221" t="s">
        <v>52</v>
      </c>
      <c r="B20" s="222" t="s">
        <v>104</v>
      </c>
      <c r="C20" s="223">
        <v>28</v>
      </c>
      <c r="D20" s="224"/>
      <c r="E20" s="225"/>
      <c r="F20" s="225"/>
      <c r="G20" s="225"/>
      <c r="H20" s="226"/>
      <c r="I20" s="227"/>
    </row>
    <row r="21" spans="1:9" ht="55.5" customHeight="1">
      <c r="A21" s="221" t="s">
        <v>56</v>
      </c>
      <c r="B21" s="222" t="s">
        <v>116</v>
      </c>
      <c r="C21" s="223">
        <v>28</v>
      </c>
      <c r="D21" s="224"/>
      <c r="E21" s="225"/>
      <c r="F21" s="225"/>
      <c r="G21" s="225"/>
      <c r="H21" s="226"/>
      <c r="I21" s="227"/>
    </row>
    <row r="22" spans="1:9" ht="55.5" customHeight="1">
      <c r="A22" s="221" t="s">
        <v>49</v>
      </c>
      <c r="B22" s="222" t="s">
        <v>102</v>
      </c>
      <c r="C22" s="223">
        <v>60</v>
      </c>
      <c r="D22" s="224"/>
      <c r="E22" s="225"/>
      <c r="F22" s="225"/>
      <c r="G22" s="225"/>
      <c r="H22" s="226"/>
      <c r="I22" s="227"/>
    </row>
    <row r="23" spans="1:9" ht="55.5" customHeight="1">
      <c r="A23" s="221" t="s">
        <v>36</v>
      </c>
      <c r="B23" s="222" t="s">
        <v>109</v>
      </c>
      <c r="C23" s="223">
        <v>33</v>
      </c>
      <c r="D23" s="224"/>
      <c r="E23" s="225"/>
      <c r="F23" s="225"/>
      <c r="G23" s="225"/>
      <c r="H23" s="226"/>
      <c r="I23" s="227"/>
    </row>
    <row r="24" spans="1:9" ht="55.5" customHeight="1" thickBot="1">
      <c r="A24" s="228" t="s">
        <v>38</v>
      </c>
      <c r="B24" s="229" t="s">
        <v>105</v>
      </c>
      <c r="C24" s="230">
        <v>21</v>
      </c>
      <c r="D24" s="231"/>
      <c r="E24" s="232"/>
      <c r="F24" s="232"/>
      <c r="G24" s="232"/>
      <c r="H24" s="233"/>
      <c r="I24" s="234"/>
    </row>
    <row r="25" spans="1:9" ht="30" customHeight="1">
      <c r="A25" s="272" t="s">
        <v>91</v>
      </c>
      <c r="B25" s="273"/>
      <c r="C25" s="273"/>
      <c r="D25" s="273"/>
      <c r="E25" s="273"/>
      <c r="F25" s="273"/>
      <c r="G25" s="273"/>
      <c r="H25" s="273"/>
      <c r="I25" s="273"/>
    </row>
    <row r="26" spans="1:9" ht="11.25" customHeight="1" thickBot="1">
      <c r="A26" s="206"/>
      <c r="B26" s="207"/>
      <c r="C26" s="207"/>
      <c r="D26" s="208"/>
      <c r="E26" s="208"/>
      <c r="F26" s="208"/>
      <c r="G26" s="208"/>
      <c r="H26" s="208"/>
      <c r="I26" s="207"/>
    </row>
    <row r="27" spans="1:9" ht="20.25" customHeight="1" thickBot="1">
      <c r="A27" s="209" t="s">
        <v>78</v>
      </c>
      <c r="B27" s="210" t="s">
        <v>0</v>
      </c>
      <c r="C27" s="211" t="s">
        <v>18</v>
      </c>
      <c r="D27" s="212" t="s">
        <v>79</v>
      </c>
      <c r="E27" s="212" t="s">
        <v>80</v>
      </c>
      <c r="F27" s="212" t="s">
        <v>81</v>
      </c>
      <c r="G27" s="212" t="s">
        <v>82</v>
      </c>
      <c r="H27" s="213" t="s">
        <v>3</v>
      </c>
      <c r="I27" s="209" t="s">
        <v>83</v>
      </c>
    </row>
    <row r="28" spans="1:9" ht="55.5" customHeight="1">
      <c r="A28" s="214" t="s">
        <v>41</v>
      </c>
      <c r="B28" s="215" t="s">
        <v>95</v>
      </c>
      <c r="C28" s="216">
        <v>12</v>
      </c>
      <c r="D28" s="217"/>
      <c r="E28" s="218"/>
      <c r="F28" s="218"/>
      <c r="G28" s="218"/>
      <c r="H28" s="219"/>
      <c r="I28" s="220"/>
    </row>
    <row r="29" spans="1:9" ht="55.5" customHeight="1">
      <c r="A29" s="221" t="s">
        <v>57</v>
      </c>
      <c r="B29" s="222" t="s">
        <v>97</v>
      </c>
      <c r="C29" s="223">
        <v>19</v>
      </c>
      <c r="D29" s="224"/>
      <c r="E29" s="225"/>
      <c r="F29" s="225"/>
      <c r="G29" s="225"/>
      <c r="H29" s="226"/>
      <c r="I29" s="227"/>
    </row>
    <row r="30" spans="1:9" ht="55.5" customHeight="1">
      <c r="A30" s="221" t="s">
        <v>58</v>
      </c>
      <c r="B30" s="222" t="s">
        <v>103</v>
      </c>
      <c r="C30" s="223" t="s">
        <v>123</v>
      </c>
      <c r="D30" s="224"/>
      <c r="E30" s="225"/>
      <c r="F30" s="225"/>
      <c r="G30" s="225"/>
      <c r="H30" s="226"/>
      <c r="I30" s="227"/>
    </row>
    <row r="31" spans="1:9" ht="55.5" customHeight="1">
      <c r="A31" s="221" t="s">
        <v>47</v>
      </c>
      <c r="B31" s="222" t="s">
        <v>111</v>
      </c>
      <c r="C31" s="223">
        <v>27</v>
      </c>
      <c r="D31" s="224"/>
      <c r="E31" s="225"/>
      <c r="F31" s="225"/>
      <c r="G31" s="225"/>
      <c r="H31" s="226"/>
      <c r="I31" s="227"/>
    </row>
    <row r="32" spans="1:9" ht="55.5" customHeight="1">
      <c r="A32" s="221" t="s">
        <v>48</v>
      </c>
      <c r="B32" s="222" t="s">
        <v>101</v>
      </c>
      <c r="C32" s="223">
        <v>78</v>
      </c>
      <c r="D32" s="224"/>
      <c r="E32" s="225"/>
      <c r="F32" s="225"/>
      <c r="G32" s="225"/>
      <c r="H32" s="226"/>
      <c r="I32" s="227"/>
    </row>
    <row r="33" spans="1:9" ht="55.5" customHeight="1">
      <c r="A33" s="221" t="s">
        <v>33</v>
      </c>
      <c r="B33" s="222" t="s">
        <v>120</v>
      </c>
      <c r="C33" s="223">
        <v>56</v>
      </c>
      <c r="D33" s="224"/>
      <c r="E33" s="225"/>
      <c r="F33" s="225"/>
      <c r="G33" s="225"/>
      <c r="H33" s="226"/>
      <c r="I33" s="227"/>
    </row>
    <row r="34" spans="1:9" ht="55.5" customHeight="1">
      <c r="A34" s="221" t="s">
        <v>50</v>
      </c>
      <c r="B34" s="222" t="s">
        <v>118</v>
      </c>
      <c r="C34" s="223">
        <v>27</v>
      </c>
      <c r="D34" s="224"/>
      <c r="E34" s="225"/>
      <c r="F34" s="225"/>
      <c r="G34" s="225"/>
      <c r="H34" s="226"/>
      <c r="I34" s="227"/>
    </row>
    <row r="35" spans="1:9" ht="55.5" customHeight="1">
      <c r="A35" s="221" t="s">
        <v>51</v>
      </c>
      <c r="B35" s="222" t="s">
        <v>100</v>
      </c>
      <c r="C35" s="223">
        <v>78</v>
      </c>
      <c r="D35" s="224"/>
      <c r="E35" s="225"/>
      <c r="F35" s="225"/>
      <c r="G35" s="225"/>
      <c r="H35" s="226"/>
      <c r="I35" s="227"/>
    </row>
    <row r="36" spans="1:9" ht="55.5" customHeight="1" thickBot="1">
      <c r="A36" s="228" t="s">
        <v>55</v>
      </c>
      <c r="B36" s="229" t="s">
        <v>117</v>
      </c>
      <c r="C36" s="230">
        <v>89</v>
      </c>
      <c r="D36" s="231"/>
      <c r="E36" s="232"/>
      <c r="F36" s="232"/>
      <c r="G36" s="232"/>
      <c r="H36" s="233"/>
      <c r="I36" s="234"/>
    </row>
  </sheetData>
  <sheetProtection password="DDC9" sheet="1" objects="1" scenarios="1"/>
  <mergeCells count="3">
    <mergeCell ref="A1:I1"/>
    <mergeCell ref="A13:I13"/>
    <mergeCell ref="A25:I25"/>
  </mergeCells>
  <printOptions/>
  <pageMargins left="0" right="0" top="0" bottom="0" header="0.31496062992125984" footer="0.31496062992125984"/>
  <pageSetup fitToHeight="3" orientation="landscape" paperSize="9" scale="99" r:id="rId1"/>
  <rowBreaks count="2" manualBreakCount="2">
    <brk id="12" max="8" man="1"/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Fondation d'Auteuil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Frédéric Linard</cp:lastModifiedBy>
  <cp:lastPrinted>2023-10-08T07:00:05Z</cp:lastPrinted>
  <dcterms:created xsi:type="dcterms:W3CDTF">2007-12-10T10:18:32Z</dcterms:created>
  <dcterms:modified xsi:type="dcterms:W3CDTF">2023-10-08T14:56:40Z</dcterms:modified>
  <cp:category/>
  <cp:version/>
  <cp:contentType/>
  <cp:contentStatus/>
</cp:coreProperties>
</file>